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netid.sharepoint.com/sites/coe-admin/Shared Documents/Dean's Office/Collaboration Core/Service Agreements/Templates/"/>
    </mc:Choice>
  </mc:AlternateContent>
  <xr:revisionPtr revIDLastSave="44" documentId="8_{08145162-04F0-1443-A8F8-04DDF5F7DD93}" xr6:coauthVersionLast="47" xr6:coauthVersionMax="47" xr10:uidLastSave="{6BD30C56-CD59-3849-8758-F7F5C45004E1}"/>
  <bookViews>
    <workbookView xWindow="1360" yWindow="1200" windowWidth="27440" windowHeight="16800" activeTab="1" xr2:uid="{BBCF9D33-4099-EA4E-8E3A-C2D584F5A182}"/>
  </bookViews>
  <sheets>
    <sheet name="Rate &amp; Revenue Calculation" sheetId="3" r:id="rId1"/>
    <sheet name="Quote" sheetId="4" r:id="rId2"/>
    <sheet name="Rates" sheetId="1" r:id="rId3"/>
  </sheets>
  <definedNames>
    <definedName name="_xlnm.Print_Area" localSheetId="1">Quote!$A$1:$F$32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L15" i="4"/>
  <c r="M17" i="4"/>
  <c r="M16" i="4"/>
  <c r="M15" i="4"/>
  <c r="C16" i="4"/>
  <c r="M30" i="4"/>
  <c r="M32" i="4" s="1"/>
  <c r="M31" i="4"/>
  <c r="F31" i="4"/>
  <c r="A26" i="4"/>
  <c r="A25" i="4"/>
  <c r="C26" i="4"/>
  <c r="C27" i="4"/>
  <c r="C18" i="4"/>
  <c r="C19" i="4"/>
  <c r="C20" i="4"/>
  <c r="C21" i="4"/>
  <c r="C22" i="4"/>
  <c r="C23" i="4"/>
  <c r="C24" i="4"/>
  <c r="C25" i="4"/>
  <c r="C17" i="4"/>
  <c r="K23" i="3"/>
  <c r="G56" i="3"/>
  <c r="J15" i="3" l="1"/>
  <c r="K12" i="4"/>
  <c r="K10" i="4"/>
  <c r="E12" i="4"/>
  <c r="E10" i="4"/>
  <c r="M4" i="4"/>
  <c r="F4" i="4"/>
  <c r="B10" i="4" l="1"/>
  <c r="B11" i="4"/>
  <c r="B9" i="4"/>
  <c r="J18" i="3" l="1"/>
  <c r="J19" i="3"/>
  <c r="J20" i="3"/>
  <c r="J21" i="3"/>
  <c r="J22" i="3"/>
  <c r="J17" i="3"/>
  <c r="J16" i="3"/>
  <c r="C51" i="3"/>
  <c r="C60" i="3" s="1"/>
  <c r="G50" i="3"/>
  <c r="G49" i="3"/>
  <c r="G48" i="3"/>
  <c r="G47" i="3"/>
  <c r="G46" i="3"/>
  <c r="G45" i="3"/>
  <c r="G44" i="3"/>
  <c r="G43" i="3"/>
  <c r="G51" i="3" l="1"/>
  <c r="G60" i="3" s="1"/>
  <c r="C69" i="3"/>
  <c r="C15" i="4"/>
  <c r="H16" i="4"/>
  <c r="H17" i="4"/>
  <c r="H15" i="4"/>
  <c r="A27" i="4"/>
  <c r="A16" i="4"/>
  <c r="A17" i="4"/>
  <c r="A15" i="4"/>
  <c r="I10" i="4"/>
  <c r="I11" i="4"/>
  <c r="I9" i="4"/>
  <c r="G36" i="3" l="1"/>
  <c r="K19" i="3" s="1"/>
  <c r="G37" i="3"/>
  <c r="K20" i="3" s="1"/>
  <c r="G38" i="3"/>
  <c r="K21" i="3" s="1"/>
  <c r="G39" i="3"/>
  <c r="K22" i="3" s="1"/>
  <c r="G61" i="3"/>
  <c r="G59" i="3"/>
  <c r="K14" i="3" s="1"/>
  <c r="G58" i="3"/>
  <c r="K24" i="3" s="1"/>
  <c r="G57" i="3"/>
  <c r="G55" i="3"/>
  <c r="G54" i="3"/>
  <c r="K25" i="3" l="1"/>
  <c r="G62" i="3"/>
  <c r="G35" i="3"/>
  <c r="K18" i="3" s="1"/>
  <c r="G34" i="3"/>
  <c r="K17" i="3" s="1"/>
  <c r="G33" i="3"/>
  <c r="K16" i="3" s="1"/>
  <c r="G32" i="3"/>
  <c r="K15" i="3" s="1"/>
  <c r="G14" i="3"/>
  <c r="G40" i="3" l="1"/>
  <c r="G16" i="3"/>
  <c r="G13" i="3"/>
  <c r="C67" i="3" l="1"/>
  <c r="F69" i="3" l="1"/>
  <c r="M22" i="3" l="1"/>
  <c r="M14" i="3"/>
  <c r="F16" i="4" s="1"/>
  <c r="M19" i="3"/>
  <c r="M21" i="3"/>
  <c r="M24" i="3"/>
  <c r="M20" i="3"/>
  <c r="M16" i="3"/>
  <c r="F18" i="4" s="1"/>
  <c r="M17" i="3"/>
  <c r="F19" i="4" s="1"/>
  <c r="M15" i="3"/>
  <c r="M18" i="3"/>
  <c r="M25" i="3"/>
  <c r="F27" i="4" s="1"/>
  <c r="F23" i="4"/>
  <c r="F24" i="4"/>
  <c r="F26" i="4"/>
  <c r="F22" i="4"/>
  <c r="F21" i="4"/>
  <c r="F20" i="4"/>
  <c r="F17" i="4"/>
  <c r="G15" i="3"/>
  <c r="G19" i="3"/>
  <c r="G17" i="3"/>
  <c r="G18" i="3"/>
  <c r="K26" i="3"/>
  <c r="K38" i="3" s="1"/>
  <c r="C25" i="3"/>
  <c r="C28" i="3"/>
  <c r="C27" i="3"/>
  <c r="C26" i="3"/>
  <c r="C24" i="3"/>
  <c r="G24" i="3" s="1"/>
  <c r="M36" i="3" l="1"/>
  <c r="M37" i="3"/>
  <c r="M26" i="3"/>
  <c r="G20" i="3"/>
  <c r="G28" i="3"/>
  <c r="G26" i="3"/>
  <c r="G27" i="3"/>
  <c r="G25" i="3"/>
  <c r="M38" i="3" l="1"/>
  <c r="G29" i="3"/>
  <c r="G64" i="3" s="1"/>
  <c r="K13" i="3" l="1"/>
  <c r="M13" i="3" s="1"/>
  <c r="G67" i="3"/>
  <c r="G68" i="3"/>
  <c r="M23" i="3" l="1"/>
  <c r="G69" i="3"/>
  <c r="G70" i="3" s="1"/>
  <c r="G72" i="3" s="1"/>
  <c r="F25" i="4" l="1"/>
  <c r="F15" i="4"/>
  <c r="L30" i="3"/>
  <c r="M35" i="3" s="1"/>
  <c r="M39" i="3" s="1"/>
  <c r="M27" i="3"/>
  <c r="F30" i="4" l="1"/>
  <c r="F32" i="4" s="1"/>
  <c r="L32" i="3"/>
</calcChain>
</file>

<file path=xl/sharedStrings.xml><?xml version="1.0" encoding="utf-8"?>
<sst xmlns="http://schemas.openxmlformats.org/spreadsheetml/2006/main" count="260" uniqueCount="121">
  <si>
    <t>Description</t>
  </si>
  <si>
    <t>Rate</t>
  </si>
  <si>
    <t>Total</t>
  </si>
  <si>
    <t>COE Fiscal Services</t>
  </si>
  <si>
    <t>Institutional Overhead</t>
  </si>
  <si>
    <t>Internal Overhead</t>
  </si>
  <si>
    <t>On-campus</t>
  </si>
  <si>
    <t>Off-campus</t>
  </si>
  <si>
    <t>COE Administrative Overhead</t>
  </si>
  <si>
    <t>TOTAL SALARIES</t>
  </si>
  <si>
    <t>Benefits</t>
  </si>
  <si>
    <t>Faculty</t>
  </si>
  <si>
    <t>Graduate Student</t>
  </si>
  <si>
    <t>Professional Staff</t>
  </si>
  <si>
    <t>Classified Staff</t>
  </si>
  <si>
    <t>Hourly Staff</t>
  </si>
  <si>
    <t>TOTAL BENEFITS</t>
  </si>
  <si>
    <t>Travel</t>
  </si>
  <si>
    <t>03-62 Subcontract</t>
  </si>
  <si>
    <t xml:space="preserve">Hourly Staff </t>
  </si>
  <si>
    <t>Fringe</t>
  </si>
  <si>
    <t>Verification</t>
  </si>
  <si>
    <t>Yes</t>
  </si>
  <si>
    <t>No</t>
  </si>
  <si>
    <t>of cost total</t>
  </si>
  <si>
    <t>GRAND TOTAL</t>
  </si>
  <si>
    <t>FY23</t>
  </si>
  <si>
    <t>Subject to all service agreements</t>
  </si>
  <si>
    <t>If the Collaboration Core will be used</t>
  </si>
  <si>
    <t>Grad Student/RA</t>
  </si>
  <si>
    <t>Grad Student</t>
  </si>
  <si>
    <t>-</t>
  </si>
  <si>
    <t>Fiscal Services</t>
  </si>
  <si>
    <t>Item</t>
  </si>
  <si>
    <t>TOTAL</t>
  </si>
  <si>
    <t>Supplies &amp; Materials</t>
  </si>
  <si>
    <t>Taxable?</t>
  </si>
  <si>
    <t>+ Requires reseller's permit</t>
  </si>
  <si>
    <t>Wholesale goods for resale+</t>
  </si>
  <si>
    <t xml:space="preserve">Professional services are not typically subject to retail sales tax. </t>
  </si>
  <si>
    <t>Retail sales tax</t>
  </si>
  <si>
    <t>Sales of goods shipped directly to entities outside the state of Washington are not subject to sales tax.</t>
  </si>
  <si>
    <t>State &amp; Local Taxes</t>
  </si>
  <si>
    <t>State and local taxes</t>
  </si>
  <si>
    <t>See https://finance.uw.edu/tax/wa-state-taxes/selling-gs</t>
  </si>
  <si>
    <t>Includes overhead</t>
  </si>
  <si>
    <t>Basis</t>
  </si>
  <si>
    <t xml:space="preserve">Is the program administered on-campus? </t>
  </si>
  <si>
    <t>Staff Excess Compensation (TPI)</t>
  </si>
  <si>
    <t>COST TOTAL</t>
  </si>
  <si>
    <t xml:space="preserve">Salaries </t>
  </si>
  <si>
    <t>Ea (Hrs/Days/Etc)</t>
  </si>
  <si>
    <t>Qty</t>
  </si>
  <si>
    <t>Overhead + Fees</t>
  </si>
  <si>
    <t>COE Admin Fee</t>
  </si>
  <si>
    <t>Fiscal Services Fee</t>
  </si>
  <si>
    <t>of cost total + fees</t>
  </si>
  <si>
    <t>Other Goods &amp; Services Costs</t>
  </si>
  <si>
    <t>OTHER G&amp;S COSTS SUBTOTAL</t>
  </si>
  <si>
    <t>OH+FEES SUBTOTAL</t>
  </si>
  <si>
    <t xml:space="preserve">Notes on Taxability: </t>
  </si>
  <si>
    <t>PROJECT INFO</t>
  </si>
  <si>
    <t>Hourly Staff /Excess Comp</t>
  </si>
  <si>
    <t>Project Name:</t>
  </si>
  <si>
    <t>Project Dates:</t>
  </si>
  <si>
    <t xml:space="preserve">Primary Service Provider: </t>
  </si>
  <si>
    <t xml:space="preserve">Customer Name: </t>
  </si>
  <si>
    <t>Examples of services subject to retail sales tax include cleaning, repairing, altering, or improving real or personal property.</t>
  </si>
  <si>
    <t xml:space="preserve">Note: Postdocs should not be working on service contracts, as the work is not generally considered research. </t>
  </si>
  <si>
    <t xml:space="preserve">Use CoE for the fiscal services?  </t>
  </si>
  <si>
    <t>Faculty Affiliate</t>
  </si>
  <si>
    <t>TECHNICAL SERVICES SUBTOTAL</t>
  </si>
  <si>
    <t>University of Washington</t>
  </si>
  <si>
    <t>College of Engineering</t>
  </si>
  <si>
    <t>206-221-5095</t>
  </si>
  <si>
    <t>Unit Price</t>
  </si>
  <si>
    <t>SUBTOTAL</t>
  </si>
  <si>
    <t xml:space="preserve">TAX </t>
  </si>
  <si>
    <t>QUOTE</t>
  </si>
  <si>
    <t>Company:</t>
  </si>
  <si>
    <t>Client</t>
  </si>
  <si>
    <t>Subcontracts</t>
  </si>
  <si>
    <t>Personnel</t>
  </si>
  <si>
    <t>Sub-Total</t>
  </si>
  <si>
    <t>%/FTE</t>
  </si>
  <si>
    <t>PRICES TO BE QUOTED  (INCLUDING OVERHEAD AND TAXES)</t>
  </si>
  <si>
    <t>COST WORKSHEET</t>
  </si>
  <si>
    <t>PREPARED BY:</t>
  </si>
  <si>
    <t>QUOTE NUMBER:</t>
  </si>
  <si>
    <t>Summary of Charges - by Category</t>
  </si>
  <si>
    <t>Unit Cost:</t>
  </si>
  <si>
    <t>Total:</t>
  </si>
  <si>
    <t>Units:</t>
  </si>
  <si>
    <t>Services</t>
  </si>
  <si>
    <t>Summary of Charges - Compiled into one rate</t>
  </si>
  <si>
    <t>Comment</t>
  </si>
  <si>
    <t>Services &amp; Fees</t>
  </si>
  <si>
    <t>Itemized Supplies</t>
  </si>
  <si>
    <t xml:space="preserve"> SUPPLIES SUBTOTAL</t>
  </si>
  <si>
    <t>Itemized Supplies &amp; Materials</t>
  </si>
  <si>
    <t>Service Provider</t>
  </si>
  <si>
    <t>Jessica Ray</t>
  </si>
  <si>
    <t>CoE Service Agreements c/o Collaboration Core</t>
  </si>
  <si>
    <t>Box 351653</t>
  </si>
  <si>
    <t>Seattle, WA 98005-1653</t>
  </si>
  <si>
    <t>AGR11</t>
  </si>
  <si>
    <t>By:</t>
  </si>
  <si>
    <t>Prepared:</t>
  </si>
  <si>
    <t>Admin Fees &amp; Costs</t>
  </si>
  <si>
    <t>Department</t>
  </si>
  <si>
    <t>Email</t>
  </si>
  <si>
    <t>Name</t>
  </si>
  <si>
    <t>Dates</t>
  </si>
  <si>
    <t>Date</t>
  </si>
  <si>
    <t>Name, Organization</t>
  </si>
  <si>
    <t>Brief description of project</t>
  </si>
  <si>
    <t>Graduate Operating Fees</t>
  </si>
  <si>
    <t>Itemized Services &amp; Fees</t>
  </si>
  <si>
    <t>Other Service Costs</t>
  </si>
  <si>
    <t>Administrative Costs/Fees</t>
  </si>
  <si>
    <t>Includes applicable institutional overhead costs applied by the University of Washington.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</si>
</sst>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@\ \ 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sz val="28"/>
      <color indexed="23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49" fontId="2" fillId="0" borderId="0" xfId="0" applyNumberFormat="1" applyFont="1"/>
    <xf numFmtId="49" fontId="3" fillId="4" borderId="0" xfId="0" applyNumberFormat="1" applyFont="1" applyFill="1"/>
    <xf numFmtId="164" fontId="3" fillId="4" borderId="0" xfId="0" applyNumberFormat="1" applyFont="1" applyFill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5" fontId="3" fillId="2" borderId="0" xfId="0" applyNumberFormat="1" applyFont="1" applyFill="1"/>
    <xf numFmtId="0" fontId="3" fillId="0" borderId="0" xfId="0" applyFont="1"/>
    <xf numFmtId="0" fontId="4" fillId="0" borderId="0" xfId="0" applyFont="1"/>
    <xf numFmtId="164" fontId="4" fillId="0" borderId="0" xfId="0" quotePrefix="1" applyNumberFormat="1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165" fontId="3" fillId="2" borderId="1" xfId="0" applyNumberFormat="1" applyFont="1" applyFill="1" applyBorder="1"/>
    <xf numFmtId="165" fontId="4" fillId="0" borderId="0" xfId="0" quotePrefix="1" applyNumberFormat="1" applyFont="1"/>
    <xf numFmtId="49" fontId="3" fillId="0" borderId="0" xfId="0" applyNumberFormat="1" applyFont="1" applyAlignment="1">
      <alignment horizontal="center" vertical="center"/>
    </xf>
    <xf numFmtId="49" fontId="3" fillId="4" borderId="0" xfId="0" applyNumberFormat="1" applyFont="1" applyFill="1" applyAlignment="1">
      <alignment vertical="center"/>
    </xf>
    <xf numFmtId="164" fontId="3" fillId="4" borderId="0" xfId="0" applyNumberFormat="1" applyFont="1" applyFill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10" fontId="3" fillId="4" borderId="0" xfId="0" applyNumberFormat="1" applyFont="1" applyFill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/>
    <xf numFmtId="49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/>
    <xf numFmtId="164" fontId="4" fillId="0" borderId="0" xfId="0" applyNumberFormat="1" applyFont="1"/>
    <xf numFmtId="49" fontId="4" fillId="0" borderId="0" xfId="0" applyNumberFormat="1" applyFont="1" applyAlignment="1">
      <alignment horizontal="center"/>
    </xf>
    <xf numFmtId="165" fontId="3" fillId="0" borderId="0" xfId="0" applyNumberFormat="1" applyFont="1"/>
    <xf numFmtId="0" fontId="4" fillId="4" borderId="0" xfId="0" applyFont="1" applyFill="1" applyAlignment="1">
      <alignment vertical="center"/>
    </xf>
    <xf numFmtId="10" fontId="3" fillId="3" borderId="0" xfId="0" applyNumberFormat="1" applyFont="1" applyFill="1"/>
    <xf numFmtId="49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10" fontId="4" fillId="4" borderId="0" xfId="0" applyNumberFormat="1" applyFont="1" applyFill="1" applyAlignment="1">
      <alignment vertical="center"/>
    </xf>
    <xf numFmtId="166" fontId="3" fillId="2" borderId="0" xfId="1" applyNumberFormat="1" applyFont="1" applyFill="1" applyBorder="1" applyAlignment="1">
      <alignment horizontal="center"/>
    </xf>
    <xf numFmtId="2" fontId="4" fillId="0" borderId="0" xfId="0" applyNumberFormat="1" applyFont="1"/>
    <xf numFmtId="10" fontId="3" fillId="2" borderId="0" xfId="1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49" fontId="3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/>
    <xf numFmtId="165" fontId="3" fillId="2" borderId="2" xfId="0" applyNumberFormat="1" applyFont="1" applyFill="1" applyBorder="1"/>
    <xf numFmtId="165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3" fillId="0" borderId="0" xfId="0" applyFont="1" applyAlignment="1">
      <alignment horizontal="center"/>
    </xf>
    <xf numFmtId="10" fontId="4" fillId="2" borderId="0" xfId="1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3" fillId="0" borderId="0" xfId="0" quotePrefix="1" applyFont="1"/>
    <xf numFmtId="0" fontId="5" fillId="0" borderId="0" xfId="0" applyFont="1" applyAlignment="1">
      <alignment horizontal="left" indent="14"/>
    </xf>
    <xf numFmtId="0" fontId="6" fillId="0" borderId="0" xfId="0" applyFont="1" applyAlignment="1">
      <alignment horizontal="left" indent="14"/>
    </xf>
    <xf numFmtId="0" fontId="6" fillId="0" borderId="0" xfId="0" applyFont="1"/>
    <xf numFmtId="0" fontId="7" fillId="0" borderId="0" xfId="0" applyFont="1" applyAlignment="1">
      <alignment horizontal="left" indent="14"/>
    </xf>
    <xf numFmtId="0" fontId="7" fillId="0" borderId="0" xfId="0" applyFont="1"/>
    <xf numFmtId="0" fontId="9" fillId="0" borderId="0" xfId="0" applyFont="1" applyAlignment="1">
      <alignment horizontal="left" indent="14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11" xfId="0" applyFont="1" applyBorder="1"/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7" fontId="9" fillId="0" borderId="0" xfId="0" applyNumberFormat="1" applyFont="1" applyAlignment="1">
      <alignment horizontal="right" vertical="center"/>
    </xf>
    <xf numFmtId="44" fontId="9" fillId="0" borderId="12" xfId="0" applyNumberFormat="1" applyFont="1" applyBorder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44" fontId="9" fillId="0" borderId="18" xfId="0" applyNumberFormat="1" applyFont="1" applyBorder="1" applyAlignment="1">
      <alignment horizontal="right" vertical="center"/>
    </xf>
    <xf numFmtId="0" fontId="14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65" fontId="4" fillId="0" borderId="0" xfId="0" quotePrefix="1" applyNumberFormat="1" applyFont="1" applyAlignment="1">
      <alignment horizontal="center"/>
    </xf>
    <xf numFmtId="44" fontId="3" fillId="0" borderId="0" xfId="0" applyNumberFormat="1" applyFont="1"/>
    <xf numFmtId="44" fontId="4" fillId="0" borderId="0" xfId="0" applyNumberFormat="1" applyFont="1"/>
    <xf numFmtId="49" fontId="3" fillId="0" borderId="1" xfId="0" applyNumberFormat="1" applyFont="1" applyBorder="1" applyAlignment="1">
      <alignment horizontal="left"/>
    </xf>
    <xf numFmtId="165" fontId="4" fillId="0" borderId="0" xfId="0" quotePrefix="1" applyNumberFormat="1" applyFont="1" applyAlignment="1">
      <alignment horizontal="right"/>
    </xf>
    <xf numFmtId="49" fontId="4" fillId="0" borderId="0" xfId="0" applyNumberFormat="1" applyFont="1" applyAlignment="1">
      <alignment vertical="center"/>
    </xf>
    <xf numFmtId="165" fontId="9" fillId="0" borderId="16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right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right" vertical="center"/>
    </xf>
    <xf numFmtId="165" fontId="9" fillId="0" borderId="12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right" vertical="center"/>
    </xf>
    <xf numFmtId="165" fontId="9" fillId="0" borderId="12" xfId="0" applyNumberFormat="1" applyFont="1" applyBorder="1" applyAlignment="1">
      <alignment horizontal="right" vertical="center"/>
    </xf>
    <xf numFmtId="165" fontId="9" fillId="0" borderId="18" xfId="0" applyNumberFormat="1" applyFont="1" applyBorder="1" applyAlignment="1">
      <alignment horizontal="right" vertical="center"/>
    </xf>
    <xf numFmtId="165" fontId="10" fillId="0" borderId="1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right"/>
    </xf>
    <xf numFmtId="1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9" fillId="0" borderId="0" xfId="0" applyNumberFormat="1" applyFont="1"/>
    <xf numFmtId="49" fontId="9" fillId="0" borderId="3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9" fillId="0" borderId="16" xfId="0" applyNumberFormat="1" applyFont="1" applyBorder="1" applyAlignment="1">
      <alignment horizontal="right" vertical="center"/>
    </xf>
    <xf numFmtId="165" fontId="9" fillId="0" borderId="17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17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49" fontId="16" fillId="0" borderId="6" xfId="0" applyNumberFormat="1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0" borderId="17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165" fontId="16" fillId="0" borderId="9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49" fontId="4" fillId="0" borderId="6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190500</xdr:rowOff>
    </xdr:from>
    <xdr:to>
      <xdr:col>1</xdr:col>
      <xdr:colOff>266700</xdr:colOff>
      <xdr:row>5</xdr:row>
      <xdr:rowOff>1300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31F3D-2236-254E-8D92-8E974D5DA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600"/>
          <a:ext cx="1295400" cy="97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152400</xdr:colOff>
      <xdr:row>1</xdr:row>
      <xdr:rowOff>190500</xdr:rowOff>
    </xdr:from>
    <xdr:ext cx="1295400" cy="979200"/>
    <xdr:pic>
      <xdr:nvPicPr>
        <xdr:cNvPr id="3" name="Picture 2">
          <a:extLst>
            <a:ext uri="{FF2B5EF4-FFF2-40B4-BE49-F238E27FC236}">
              <a16:creationId xmlns:a16="http://schemas.microsoft.com/office/drawing/2014/main" id="{CE5A81CA-B356-664E-8436-368CC88F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600"/>
          <a:ext cx="1295400" cy="97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114300</xdr:colOff>
      <xdr:row>1</xdr:row>
      <xdr:rowOff>190500</xdr:rowOff>
    </xdr:from>
    <xdr:to>
      <xdr:col>1</xdr:col>
      <xdr:colOff>228600</xdr:colOff>
      <xdr:row>5</xdr:row>
      <xdr:rowOff>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2383D3-A162-C740-8656-6B12028A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82600"/>
          <a:ext cx="1295400" cy="97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1</xdr:row>
      <xdr:rowOff>190500</xdr:rowOff>
    </xdr:from>
    <xdr:to>
      <xdr:col>7</xdr:col>
      <xdr:colOff>1409700</xdr:colOff>
      <xdr:row>5</xdr:row>
      <xdr:rowOff>1300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E26537-FDF8-3D48-B126-1ECD6D227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82600"/>
          <a:ext cx="1295400" cy="97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671E-DDD9-714D-BAD8-E377FACC10D8}">
  <dimension ref="A1:P80"/>
  <sheetViews>
    <sheetView topLeftCell="A8" zoomScale="93" zoomScaleNormal="93" workbookViewId="0">
      <selection activeCell="L32" sqref="L32"/>
    </sheetView>
  </sheetViews>
  <sheetFormatPr baseColWidth="10" defaultRowHeight="15" x14ac:dyDescent="0.2"/>
  <cols>
    <col min="1" max="1" width="29.1640625" style="10" customWidth="1"/>
    <col min="2" max="2" width="16.33203125" style="10" customWidth="1"/>
    <col min="3" max="3" width="11.5" style="24" customWidth="1"/>
    <col min="4" max="4" width="14.83203125" style="10" bestFit="1" customWidth="1"/>
    <col min="5" max="5" width="10.5" style="10" customWidth="1"/>
    <col min="6" max="6" width="8" style="10" bestFit="1" customWidth="1"/>
    <col min="7" max="7" width="10.1640625" style="10" bestFit="1" customWidth="1"/>
    <col min="8" max="8" width="11.5" style="10" bestFit="1" customWidth="1"/>
    <col min="9" max="9" width="19.83203125" style="10" customWidth="1"/>
    <col min="10" max="10" width="21.83203125" style="10" customWidth="1"/>
    <col min="11" max="11" width="10.1640625" style="10" bestFit="1" customWidth="1"/>
    <col min="12" max="12" width="11.1640625" style="10" bestFit="1" customWidth="1"/>
    <col min="13" max="14" width="10.1640625" style="10" bestFit="1" customWidth="1"/>
    <col min="15" max="15" width="8.1640625" style="10" customWidth="1"/>
    <col min="16" max="16" width="10.1640625" style="10" bestFit="1" customWidth="1"/>
    <col min="17" max="16384" width="10.83203125" style="10"/>
  </cols>
  <sheetData>
    <row r="1" spans="1:16" ht="16" x14ac:dyDescent="0.2">
      <c r="A1" s="1" t="s">
        <v>61</v>
      </c>
      <c r="B1" s="1"/>
      <c r="D1" s="56" t="s">
        <v>107</v>
      </c>
      <c r="E1" s="55" t="s">
        <v>113</v>
      </c>
      <c r="F1" s="123" t="s">
        <v>106</v>
      </c>
      <c r="G1" s="122" t="s">
        <v>111</v>
      </c>
    </row>
    <row r="2" spans="1:16" ht="16" x14ac:dyDescent="0.2">
      <c r="A2" s="1"/>
      <c r="B2" s="1"/>
    </row>
    <row r="3" spans="1:16" x14ac:dyDescent="0.2">
      <c r="A3" s="53" t="s">
        <v>65</v>
      </c>
      <c r="B3" s="132" t="s">
        <v>111</v>
      </c>
      <c r="C3" s="133" t="s">
        <v>109</v>
      </c>
      <c r="D3" s="133"/>
      <c r="E3" s="133"/>
      <c r="F3" s="133" t="s">
        <v>110</v>
      </c>
      <c r="G3" s="134"/>
    </row>
    <row r="4" spans="1:16" x14ac:dyDescent="0.2">
      <c r="A4" s="54" t="s">
        <v>66</v>
      </c>
      <c r="B4" s="157" t="s">
        <v>114</v>
      </c>
      <c r="C4" s="158"/>
      <c r="D4" s="158"/>
      <c r="E4" s="158"/>
      <c r="F4" s="158"/>
      <c r="G4" s="159"/>
    </row>
    <row r="5" spans="1:16" x14ac:dyDescent="0.2">
      <c r="A5" s="53" t="s">
        <v>63</v>
      </c>
      <c r="B5" s="160" t="s">
        <v>115</v>
      </c>
      <c r="C5" s="161"/>
      <c r="D5" s="161"/>
      <c r="E5" s="161"/>
      <c r="F5" s="161"/>
      <c r="G5" s="162"/>
    </row>
    <row r="6" spans="1:16" x14ac:dyDescent="0.2">
      <c r="A6" s="53" t="s">
        <v>64</v>
      </c>
      <c r="B6" s="163" t="s">
        <v>112</v>
      </c>
      <c r="C6" s="164"/>
      <c r="D6" s="164"/>
      <c r="E6" s="164"/>
      <c r="F6" s="164"/>
      <c r="G6" s="165"/>
    </row>
    <row r="8" spans="1:16" ht="16" x14ac:dyDescent="0.2">
      <c r="A8" s="1" t="s">
        <v>86</v>
      </c>
      <c r="B8" s="1"/>
      <c r="C8" s="17"/>
      <c r="I8" s="1" t="s">
        <v>85</v>
      </c>
      <c r="K8" s="4"/>
      <c r="L8" s="4"/>
    </row>
    <row r="9" spans="1:16" x14ac:dyDescent="0.2">
      <c r="A9" s="9" t="s">
        <v>4</v>
      </c>
      <c r="B9" s="10" t="s">
        <v>47</v>
      </c>
      <c r="C9" s="10"/>
      <c r="F9" s="6" t="s">
        <v>22</v>
      </c>
      <c r="I9" s="9" t="s">
        <v>89</v>
      </c>
    </row>
    <row r="10" spans="1:16" x14ac:dyDescent="0.2">
      <c r="A10" s="9" t="s">
        <v>32</v>
      </c>
      <c r="B10" s="10" t="s">
        <v>69</v>
      </c>
      <c r="C10" s="10"/>
      <c r="F10" s="6" t="s">
        <v>23</v>
      </c>
      <c r="L10" s="9"/>
    </row>
    <row r="12" spans="1:16" ht="14" customHeight="1" x14ac:dyDescent="0.2">
      <c r="A12" s="18" t="s">
        <v>50</v>
      </c>
      <c r="B12" s="18" t="s">
        <v>95</v>
      </c>
      <c r="C12" s="19" t="s">
        <v>52</v>
      </c>
      <c r="D12" s="19" t="s">
        <v>1</v>
      </c>
      <c r="E12" s="20" t="s">
        <v>51</v>
      </c>
      <c r="F12" s="21" t="s">
        <v>84</v>
      </c>
      <c r="G12" s="22" t="s">
        <v>2</v>
      </c>
      <c r="I12" s="2" t="s">
        <v>33</v>
      </c>
      <c r="J12" s="2" t="s">
        <v>0</v>
      </c>
      <c r="K12" s="3" t="s">
        <v>83</v>
      </c>
      <c r="L12" s="3" t="s">
        <v>36</v>
      </c>
      <c r="M12" s="3" t="s">
        <v>2</v>
      </c>
      <c r="P12" s="23"/>
    </row>
    <row r="13" spans="1:16" x14ac:dyDescent="0.2">
      <c r="A13" s="5" t="s">
        <v>11</v>
      </c>
      <c r="B13" s="5"/>
      <c r="C13" s="6">
        <v>0</v>
      </c>
      <c r="D13" s="7">
        <v>0</v>
      </c>
      <c r="E13" s="6">
        <v>0</v>
      </c>
      <c r="F13" s="25">
        <v>1</v>
      </c>
      <c r="G13" s="8">
        <f>D13*C13*E13*F13</f>
        <v>0</v>
      </c>
      <c r="H13" s="7"/>
      <c r="I13" s="4" t="s">
        <v>82</v>
      </c>
      <c r="K13" s="99">
        <f>SUM(G20,G29)</f>
        <v>0</v>
      </c>
      <c r="L13" s="6" t="s">
        <v>23</v>
      </c>
      <c r="M13" s="8">
        <f t="shared" ref="M13:M25" si="0">K13+K13/$F$69*$C$69</f>
        <v>0</v>
      </c>
    </row>
    <row r="14" spans="1:16" x14ac:dyDescent="0.2">
      <c r="A14" s="5" t="s">
        <v>70</v>
      </c>
      <c r="B14" s="5"/>
      <c r="C14" s="6">
        <v>0</v>
      </c>
      <c r="D14" s="7">
        <v>0</v>
      </c>
      <c r="E14" s="6">
        <v>0</v>
      </c>
      <c r="F14" s="25">
        <v>1</v>
      </c>
      <c r="G14" s="8">
        <f>D14*C14*E14*F14</f>
        <v>0</v>
      </c>
      <c r="I14" s="4" t="s">
        <v>35</v>
      </c>
      <c r="J14" s="5"/>
      <c r="K14" s="99">
        <f>SUM(G59:G61)</f>
        <v>0</v>
      </c>
      <c r="L14" s="6" t="s">
        <v>23</v>
      </c>
      <c r="M14" s="8">
        <f t="shared" si="0"/>
        <v>0</v>
      </c>
    </row>
    <row r="15" spans="1:16" x14ac:dyDescent="0.2">
      <c r="A15" s="5" t="s">
        <v>29</v>
      </c>
      <c r="B15" s="5"/>
      <c r="C15" s="6">
        <v>0</v>
      </c>
      <c r="D15" s="7">
        <v>0</v>
      </c>
      <c r="E15" s="6">
        <v>0</v>
      </c>
      <c r="F15" s="25">
        <v>1</v>
      </c>
      <c r="G15" s="8">
        <f t="shared" ref="G15:G18" si="1">D15*C15*E15*F15</f>
        <v>0</v>
      </c>
      <c r="I15" s="4" t="s">
        <v>96</v>
      </c>
      <c r="J15" s="117">
        <f t="shared" ref="J15:J22" si="2">A32</f>
        <v>0</v>
      </c>
      <c r="K15" s="16">
        <f t="shared" ref="K15:K22" si="3">G32</f>
        <v>0</v>
      </c>
      <c r="L15" s="6" t="s">
        <v>23</v>
      </c>
      <c r="M15" s="8">
        <f t="shared" si="0"/>
        <v>0</v>
      </c>
    </row>
    <row r="16" spans="1:16" x14ac:dyDescent="0.2">
      <c r="A16" s="5" t="s">
        <v>13</v>
      </c>
      <c r="B16" s="5"/>
      <c r="C16" s="6">
        <v>0</v>
      </c>
      <c r="D16" s="7">
        <v>0</v>
      </c>
      <c r="E16" s="6">
        <v>0</v>
      </c>
      <c r="F16" s="25">
        <v>1</v>
      </c>
      <c r="G16" s="8">
        <f>D16*C16*E16*F16</f>
        <v>0</v>
      </c>
      <c r="I16" s="4"/>
      <c r="J16" s="117">
        <f t="shared" si="2"/>
        <v>0</v>
      </c>
      <c r="K16" s="16">
        <f t="shared" si="3"/>
        <v>0</v>
      </c>
      <c r="L16" s="6" t="s">
        <v>23</v>
      </c>
      <c r="M16" s="8">
        <f t="shared" si="0"/>
        <v>0</v>
      </c>
    </row>
    <row r="17" spans="1:13" x14ac:dyDescent="0.2">
      <c r="A17" s="5" t="s">
        <v>14</v>
      </c>
      <c r="B17" s="5"/>
      <c r="C17" s="6">
        <v>0</v>
      </c>
      <c r="D17" s="7">
        <v>0</v>
      </c>
      <c r="E17" s="6">
        <v>0</v>
      </c>
      <c r="F17" s="25">
        <v>1</v>
      </c>
      <c r="G17" s="8">
        <f t="shared" si="1"/>
        <v>0</v>
      </c>
      <c r="I17" s="4"/>
      <c r="J17" s="5">
        <f t="shared" si="2"/>
        <v>0</v>
      </c>
      <c r="K17" s="16">
        <f t="shared" si="3"/>
        <v>0</v>
      </c>
      <c r="L17" s="6" t="s">
        <v>23</v>
      </c>
      <c r="M17" s="8">
        <f t="shared" si="0"/>
        <v>0</v>
      </c>
    </row>
    <row r="18" spans="1:13" x14ac:dyDescent="0.2">
      <c r="A18" s="5" t="s">
        <v>19</v>
      </c>
      <c r="B18" s="5"/>
      <c r="C18" s="6">
        <v>0</v>
      </c>
      <c r="D18" s="7">
        <v>0</v>
      </c>
      <c r="E18" s="6">
        <v>0</v>
      </c>
      <c r="F18" s="25">
        <v>1</v>
      </c>
      <c r="G18" s="8">
        <f t="shared" si="1"/>
        <v>0</v>
      </c>
      <c r="I18" s="4"/>
      <c r="J18" s="5">
        <f t="shared" si="2"/>
        <v>0</v>
      </c>
      <c r="K18" s="16">
        <f t="shared" si="3"/>
        <v>0</v>
      </c>
      <c r="L18" s="6" t="s">
        <v>23</v>
      </c>
      <c r="M18" s="8">
        <f t="shared" si="0"/>
        <v>0</v>
      </c>
    </row>
    <row r="19" spans="1:13" x14ac:dyDescent="0.2">
      <c r="A19" s="5" t="s">
        <v>48</v>
      </c>
      <c r="B19" s="5"/>
      <c r="C19" s="6">
        <v>0</v>
      </c>
      <c r="D19" s="7">
        <v>0</v>
      </c>
      <c r="E19" s="6">
        <v>0</v>
      </c>
      <c r="F19" s="25">
        <v>1</v>
      </c>
      <c r="G19" s="8">
        <f>D19*C19*E19*F19</f>
        <v>0</v>
      </c>
      <c r="I19" s="4"/>
      <c r="J19" s="5">
        <f t="shared" si="2"/>
        <v>0</v>
      </c>
      <c r="K19" s="16">
        <f t="shared" si="3"/>
        <v>0</v>
      </c>
      <c r="L19" s="6" t="s">
        <v>23</v>
      </c>
      <c r="M19" s="8">
        <f t="shared" si="0"/>
        <v>0</v>
      </c>
    </row>
    <row r="20" spans="1:13" x14ac:dyDescent="0.2">
      <c r="A20" s="12" t="s">
        <v>9</v>
      </c>
      <c r="B20" s="12"/>
      <c r="C20" s="13"/>
      <c r="D20" s="14"/>
      <c r="E20" s="26"/>
      <c r="F20" s="27"/>
      <c r="G20" s="15">
        <f>SUM(G13:G19)</f>
        <v>0</v>
      </c>
      <c r="I20" s="4"/>
      <c r="J20" s="5">
        <f t="shared" si="2"/>
        <v>0</v>
      </c>
      <c r="K20" s="16">
        <f t="shared" si="3"/>
        <v>0</v>
      </c>
      <c r="L20" s="6" t="s">
        <v>23</v>
      </c>
      <c r="M20" s="8">
        <f t="shared" si="0"/>
        <v>0</v>
      </c>
    </row>
    <row r="21" spans="1:13" x14ac:dyDescent="0.2">
      <c r="A21" s="5" t="s">
        <v>68</v>
      </c>
      <c r="B21" s="5"/>
      <c r="C21" s="28"/>
      <c r="D21" s="6"/>
      <c r="E21" s="29"/>
      <c r="F21" s="25"/>
      <c r="G21" s="30"/>
      <c r="I21" s="4"/>
      <c r="J21" s="5">
        <f t="shared" si="2"/>
        <v>0</v>
      </c>
      <c r="K21" s="16">
        <f t="shared" si="3"/>
        <v>0</v>
      </c>
      <c r="L21" s="6" t="s">
        <v>23</v>
      </c>
      <c r="M21" s="8">
        <f t="shared" si="0"/>
        <v>0</v>
      </c>
    </row>
    <row r="22" spans="1:13" x14ac:dyDescent="0.2">
      <c r="A22" s="5"/>
      <c r="B22" s="5"/>
      <c r="C22" s="28"/>
      <c r="D22" s="6"/>
      <c r="E22" s="29"/>
      <c r="F22" s="25"/>
      <c r="G22" s="30"/>
      <c r="I22" s="4"/>
      <c r="J22" s="5">
        <f t="shared" si="2"/>
        <v>0</v>
      </c>
      <c r="K22" s="16">
        <f t="shared" si="3"/>
        <v>0</v>
      </c>
      <c r="L22" s="6" t="s">
        <v>23</v>
      </c>
      <c r="M22" s="8">
        <f t="shared" si="0"/>
        <v>0</v>
      </c>
    </row>
    <row r="23" spans="1:13" x14ac:dyDescent="0.2">
      <c r="A23" s="18" t="s">
        <v>10</v>
      </c>
      <c r="B23" s="18" t="s">
        <v>95</v>
      </c>
      <c r="C23" s="19" t="s">
        <v>1</v>
      </c>
      <c r="D23" s="19"/>
      <c r="E23" s="20"/>
      <c r="F23" s="31"/>
      <c r="G23" s="22" t="s">
        <v>2</v>
      </c>
      <c r="I23" s="9" t="s">
        <v>108</v>
      </c>
      <c r="J23" s="5"/>
      <c r="K23" s="99">
        <f>SUM(G54:G56)+SUM(G67:G68)</f>
        <v>0</v>
      </c>
      <c r="L23" s="6" t="s">
        <v>23</v>
      </c>
      <c r="M23" s="8">
        <f t="shared" si="0"/>
        <v>0</v>
      </c>
    </row>
    <row r="24" spans="1:13" x14ac:dyDescent="0.2">
      <c r="A24" s="5" t="s">
        <v>11</v>
      </c>
      <c r="B24" s="5"/>
      <c r="C24" s="32">
        <f>Rates!B15</f>
        <v>0.24099999999999999</v>
      </c>
      <c r="D24" s="6"/>
      <c r="E24" s="29"/>
      <c r="G24" s="8">
        <f>$C$24*(G13+G14)</f>
        <v>0</v>
      </c>
      <c r="I24" s="4" t="s">
        <v>17</v>
      </c>
      <c r="J24" s="5"/>
      <c r="K24" s="99">
        <f>G58</f>
        <v>0</v>
      </c>
      <c r="L24" s="6" t="s">
        <v>23</v>
      </c>
      <c r="M24" s="8">
        <f t="shared" si="0"/>
        <v>0</v>
      </c>
    </row>
    <row r="25" spans="1:13" x14ac:dyDescent="0.2">
      <c r="A25" s="5" t="s">
        <v>30</v>
      </c>
      <c r="B25" s="5"/>
      <c r="C25" s="32">
        <f>Rates!B16</f>
        <v>0.21299999999999999</v>
      </c>
      <c r="D25" s="6"/>
      <c r="E25" s="29"/>
      <c r="G25" s="8">
        <f>$C$25*G15</f>
        <v>0</v>
      </c>
      <c r="I25" s="4" t="s">
        <v>81</v>
      </c>
      <c r="J25" s="5"/>
      <c r="K25" s="99">
        <f>G57</f>
        <v>0</v>
      </c>
      <c r="L25" s="6" t="s">
        <v>23</v>
      </c>
      <c r="M25" s="8">
        <f t="shared" si="0"/>
        <v>0</v>
      </c>
    </row>
    <row r="26" spans="1:13" x14ac:dyDescent="0.2">
      <c r="A26" s="5" t="s">
        <v>13</v>
      </c>
      <c r="B26" s="5"/>
      <c r="C26" s="32">
        <f>Rates!B17</f>
        <v>0.318</v>
      </c>
      <c r="D26" s="6"/>
      <c r="E26" s="29"/>
      <c r="G26" s="8">
        <f>$C$26*G16</f>
        <v>0</v>
      </c>
      <c r="I26" s="4" t="s">
        <v>40</v>
      </c>
      <c r="J26" s="5" t="s">
        <v>43</v>
      </c>
      <c r="K26" s="57">
        <f>Rates!B12</f>
        <v>0.10249999999999999</v>
      </c>
      <c r="L26" s="11" t="s">
        <v>31</v>
      </c>
      <c r="M26" s="8">
        <f>K26*SUMIF(L13:L14,"Yes",M13:M14)</f>
        <v>0</v>
      </c>
    </row>
    <row r="27" spans="1:13" x14ac:dyDescent="0.2">
      <c r="A27" s="5" t="s">
        <v>14</v>
      </c>
      <c r="B27" s="5"/>
      <c r="C27" s="32">
        <f>Rates!B18</f>
        <v>0.39500000000000002</v>
      </c>
      <c r="D27" s="6"/>
      <c r="E27" s="29"/>
      <c r="G27" s="8">
        <f>$C$27*G17</f>
        <v>0</v>
      </c>
      <c r="I27" s="98" t="s">
        <v>34</v>
      </c>
      <c r="J27" s="12"/>
      <c r="K27" s="14"/>
      <c r="L27" s="13"/>
      <c r="M27" s="15">
        <f>SUM(M13:M26)</f>
        <v>0</v>
      </c>
    </row>
    <row r="28" spans="1:13" x14ac:dyDescent="0.2">
      <c r="A28" s="5" t="s">
        <v>62</v>
      </c>
      <c r="B28" s="5"/>
      <c r="C28" s="32">
        <f>Rates!B19</f>
        <v>0.215</v>
      </c>
      <c r="D28" s="6"/>
      <c r="E28" s="29"/>
      <c r="G28" s="8">
        <f>$C$28*(G18+G19)</f>
        <v>0</v>
      </c>
    </row>
    <row r="29" spans="1:13" x14ac:dyDescent="0.2">
      <c r="A29" s="12" t="s">
        <v>16</v>
      </c>
      <c r="B29" s="12"/>
      <c r="C29" s="14"/>
      <c r="D29" s="13"/>
      <c r="E29" s="26"/>
      <c r="F29" s="27"/>
      <c r="G29" s="15">
        <f>SUM(G24:G28)</f>
        <v>0</v>
      </c>
    </row>
    <row r="30" spans="1:13" x14ac:dyDescent="0.2">
      <c r="A30" s="33"/>
      <c r="B30" s="33"/>
      <c r="C30" s="28"/>
      <c r="D30" s="6"/>
      <c r="E30" s="29"/>
      <c r="F30" s="25"/>
      <c r="G30" s="30"/>
      <c r="I30" s="9" t="s">
        <v>94</v>
      </c>
      <c r="K30" s="9" t="s">
        <v>91</v>
      </c>
      <c r="L30" s="7">
        <f>SUM(M13,M15,M16,M17,M18,M19,M20,M21,M22,M23,M24)</f>
        <v>0</v>
      </c>
    </row>
    <row r="31" spans="1:13" x14ac:dyDescent="0.2">
      <c r="A31" s="18" t="s">
        <v>117</v>
      </c>
      <c r="B31" s="18" t="s">
        <v>95</v>
      </c>
      <c r="C31" s="19" t="s">
        <v>52</v>
      </c>
      <c r="D31" s="19" t="s">
        <v>1</v>
      </c>
      <c r="E31" s="20" t="s">
        <v>51</v>
      </c>
      <c r="F31" s="21" t="s">
        <v>84</v>
      </c>
      <c r="G31" s="22" t="s">
        <v>2</v>
      </c>
      <c r="K31" s="9" t="s">
        <v>92</v>
      </c>
      <c r="L31" s="10">
        <v>1</v>
      </c>
    </row>
    <row r="32" spans="1:13" ht="16" x14ac:dyDescent="0.2">
      <c r="A32" s="75"/>
      <c r="B32" s="75"/>
      <c r="C32" s="34">
        <v>1</v>
      </c>
      <c r="D32" s="7">
        <v>0</v>
      </c>
      <c r="E32" s="35" t="s">
        <v>31</v>
      </c>
      <c r="F32" s="35" t="s">
        <v>31</v>
      </c>
      <c r="G32" s="8">
        <f>D32*C32</f>
        <v>0</v>
      </c>
      <c r="K32" s="9" t="s">
        <v>90</v>
      </c>
      <c r="L32" s="7">
        <f>L30/L31</f>
        <v>0</v>
      </c>
    </row>
    <row r="33" spans="1:13" x14ac:dyDescent="0.2">
      <c r="B33" s="5"/>
      <c r="C33" s="34">
        <v>0</v>
      </c>
      <c r="D33" s="7">
        <v>0</v>
      </c>
      <c r="E33" s="35" t="s">
        <v>31</v>
      </c>
      <c r="F33" s="35" t="s">
        <v>31</v>
      </c>
      <c r="G33" s="8">
        <f>D33*C33</f>
        <v>0</v>
      </c>
    </row>
    <row r="34" spans="1:13" x14ac:dyDescent="0.2">
      <c r="A34" s="5"/>
      <c r="B34" s="5"/>
      <c r="C34" s="34">
        <v>0</v>
      </c>
      <c r="D34" s="7">
        <v>0</v>
      </c>
      <c r="F34" s="35" t="s">
        <v>31</v>
      </c>
      <c r="G34" s="8">
        <f>D34*C34</f>
        <v>0</v>
      </c>
      <c r="I34" s="2" t="s">
        <v>33</v>
      </c>
      <c r="J34" s="2" t="s">
        <v>0</v>
      </c>
      <c r="K34" s="3"/>
      <c r="L34" s="3" t="s">
        <v>36</v>
      </c>
      <c r="M34" s="3" t="s">
        <v>2</v>
      </c>
    </row>
    <row r="35" spans="1:13" x14ac:dyDescent="0.2">
      <c r="A35" s="5"/>
      <c r="B35" s="5"/>
      <c r="C35" s="34">
        <v>0</v>
      </c>
      <c r="D35" s="7">
        <v>0</v>
      </c>
      <c r="E35" s="35" t="s">
        <v>31</v>
      </c>
      <c r="F35" s="35" t="s">
        <v>31</v>
      </c>
      <c r="G35" s="8">
        <f>D35*C35</f>
        <v>0</v>
      </c>
      <c r="I35" s="4" t="s">
        <v>93</v>
      </c>
      <c r="K35" s="95"/>
      <c r="L35" s="6" t="s">
        <v>23</v>
      </c>
      <c r="M35" s="8">
        <f>L30</f>
        <v>0</v>
      </c>
    </row>
    <row r="36" spans="1:13" x14ac:dyDescent="0.2">
      <c r="A36" s="5"/>
      <c r="B36" s="5"/>
      <c r="C36" s="34">
        <v>0</v>
      </c>
      <c r="D36" s="7">
        <v>0</v>
      </c>
      <c r="E36" s="35" t="s">
        <v>31</v>
      </c>
      <c r="F36" s="35" t="s">
        <v>31</v>
      </c>
      <c r="G36" s="8">
        <f t="shared" ref="G36:G39" si="4">D36*C36</f>
        <v>0</v>
      </c>
      <c r="I36" s="4" t="s">
        <v>35</v>
      </c>
      <c r="J36" s="5"/>
      <c r="K36" s="99"/>
      <c r="L36" s="6" t="s">
        <v>23</v>
      </c>
      <c r="M36" s="8">
        <f>M14</f>
        <v>0</v>
      </c>
    </row>
    <row r="37" spans="1:13" x14ac:dyDescent="0.2">
      <c r="A37" s="5"/>
      <c r="B37" s="5"/>
      <c r="C37" s="34">
        <v>0</v>
      </c>
      <c r="D37" s="7">
        <v>0</v>
      </c>
      <c r="E37" s="35" t="s">
        <v>31</v>
      </c>
      <c r="F37" s="35" t="s">
        <v>31</v>
      </c>
      <c r="G37" s="8">
        <f t="shared" si="4"/>
        <v>0</v>
      </c>
      <c r="I37" s="4" t="s">
        <v>17</v>
      </c>
      <c r="J37" s="5"/>
      <c r="K37" s="99"/>
      <c r="L37" s="6" t="s">
        <v>23</v>
      </c>
      <c r="M37" s="8">
        <f>M24</f>
        <v>0</v>
      </c>
    </row>
    <row r="38" spans="1:13" x14ac:dyDescent="0.2">
      <c r="A38" s="5"/>
      <c r="B38" s="5"/>
      <c r="C38" s="34">
        <v>0</v>
      </c>
      <c r="D38" s="7">
        <v>0</v>
      </c>
      <c r="E38" s="35" t="s">
        <v>31</v>
      </c>
      <c r="F38" s="35" t="s">
        <v>31</v>
      </c>
      <c r="G38" s="8">
        <f t="shared" si="4"/>
        <v>0</v>
      </c>
      <c r="I38" s="4" t="s">
        <v>40</v>
      </c>
      <c r="J38" s="5" t="s">
        <v>43</v>
      </c>
      <c r="K38" s="57">
        <f>K26</f>
        <v>0.10249999999999999</v>
      </c>
      <c r="L38" s="11" t="s">
        <v>31</v>
      </c>
      <c r="M38" s="8">
        <f>M26</f>
        <v>0</v>
      </c>
    </row>
    <row r="39" spans="1:13" x14ac:dyDescent="0.2">
      <c r="A39" s="5"/>
      <c r="B39" s="5"/>
      <c r="C39" s="34">
        <v>0</v>
      </c>
      <c r="D39" s="7">
        <v>0</v>
      </c>
      <c r="E39" s="35" t="s">
        <v>31</v>
      </c>
      <c r="F39" s="35" t="s">
        <v>31</v>
      </c>
      <c r="G39" s="8">
        <f t="shared" si="4"/>
        <v>0</v>
      </c>
      <c r="I39" s="98" t="s">
        <v>34</v>
      </c>
      <c r="J39" s="12"/>
      <c r="K39" s="14"/>
      <c r="L39" s="13"/>
      <c r="M39" s="15">
        <f>SUM(M35:M38)</f>
        <v>0</v>
      </c>
    </row>
    <row r="40" spans="1:13" x14ac:dyDescent="0.2">
      <c r="A40" s="12" t="s">
        <v>71</v>
      </c>
      <c r="B40" s="12"/>
      <c r="C40" s="14"/>
      <c r="D40" s="13"/>
      <c r="E40" s="26"/>
      <c r="F40" s="27"/>
      <c r="G40" s="15">
        <f>SUM(G32:G39)</f>
        <v>0</v>
      </c>
      <c r="I40" s="4"/>
      <c r="J40" s="5"/>
      <c r="K40" s="16"/>
      <c r="L40" s="6"/>
      <c r="M40" s="30"/>
    </row>
    <row r="41" spans="1:13" x14ac:dyDescent="0.2">
      <c r="A41" s="33"/>
      <c r="B41" s="33"/>
      <c r="C41" s="28"/>
      <c r="D41" s="6"/>
      <c r="E41" s="29"/>
      <c r="F41" s="25"/>
      <c r="G41" s="8"/>
      <c r="I41" s="4" t="s">
        <v>60</v>
      </c>
      <c r="J41" s="5"/>
      <c r="K41" s="16"/>
      <c r="L41" s="6"/>
      <c r="M41" s="30"/>
    </row>
    <row r="42" spans="1:13" x14ac:dyDescent="0.2">
      <c r="A42" s="18" t="s">
        <v>97</v>
      </c>
      <c r="B42" s="18" t="s">
        <v>95</v>
      </c>
      <c r="C42" s="19" t="s">
        <v>52</v>
      </c>
      <c r="D42" s="19" t="s">
        <v>1</v>
      </c>
      <c r="E42" s="20" t="s">
        <v>51</v>
      </c>
      <c r="F42" s="21" t="s">
        <v>84</v>
      </c>
      <c r="G42" s="22" t="s">
        <v>2</v>
      </c>
      <c r="I42" s="10" t="s">
        <v>45</v>
      </c>
      <c r="J42" s="5"/>
      <c r="K42" s="16"/>
      <c r="L42" s="6"/>
      <c r="M42" s="30"/>
    </row>
    <row r="43" spans="1:13" ht="16" x14ac:dyDescent="0.2">
      <c r="A43" s="75"/>
      <c r="B43" s="5"/>
      <c r="C43" s="34">
        <v>1</v>
      </c>
      <c r="D43" s="7">
        <v>0</v>
      </c>
      <c r="E43" s="35" t="s">
        <v>31</v>
      </c>
      <c r="F43" s="35" t="s">
        <v>31</v>
      </c>
      <c r="G43" s="8">
        <f>D43*C43</f>
        <v>0</v>
      </c>
      <c r="I43" s="10" t="s">
        <v>39</v>
      </c>
      <c r="J43" s="5"/>
      <c r="K43" s="16"/>
      <c r="L43" s="6"/>
      <c r="M43" s="30"/>
    </row>
    <row r="44" spans="1:13" ht="16" x14ac:dyDescent="0.2">
      <c r="A44" s="75"/>
      <c r="B44" s="5"/>
      <c r="C44" s="34">
        <v>1</v>
      </c>
      <c r="D44" s="7">
        <v>0</v>
      </c>
      <c r="E44" s="35" t="s">
        <v>31</v>
      </c>
      <c r="F44" s="35" t="s">
        <v>31</v>
      </c>
      <c r="G44" s="8">
        <f>D44*C44</f>
        <v>0</v>
      </c>
      <c r="I44" s="10" t="s">
        <v>67</v>
      </c>
      <c r="J44" s="5"/>
      <c r="K44" s="99"/>
      <c r="L44" s="6"/>
      <c r="M44" s="30"/>
    </row>
    <row r="45" spans="1:13" ht="16" x14ac:dyDescent="0.2">
      <c r="A45" s="75"/>
      <c r="B45" s="5"/>
      <c r="C45" s="34">
        <v>1</v>
      </c>
      <c r="D45" s="7">
        <v>0</v>
      </c>
      <c r="F45" s="35" t="s">
        <v>31</v>
      </c>
      <c r="G45" s="8">
        <f>D45*C45</f>
        <v>0</v>
      </c>
      <c r="I45" s="10" t="s">
        <v>41</v>
      </c>
      <c r="J45" s="5"/>
      <c r="K45" s="99"/>
      <c r="L45" s="6"/>
      <c r="M45" s="30"/>
    </row>
    <row r="46" spans="1:13" ht="16" x14ac:dyDescent="0.2">
      <c r="A46" s="75"/>
      <c r="B46" s="5"/>
      <c r="C46" s="34">
        <v>1</v>
      </c>
      <c r="D46" s="7">
        <v>0</v>
      </c>
      <c r="E46" s="35" t="s">
        <v>31</v>
      </c>
      <c r="F46" s="35" t="s">
        <v>31</v>
      </c>
      <c r="G46" s="8">
        <f>D46*C46</f>
        <v>0</v>
      </c>
      <c r="I46" s="10" t="s">
        <v>44</v>
      </c>
    </row>
    <row r="47" spans="1:13" ht="16" x14ac:dyDescent="0.2">
      <c r="A47" s="75"/>
      <c r="B47" s="5"/>
      <c r="C47" s="34">
        <v>0</v>
      </c>
      <c r="D47" s="7">
        <v>0</v>
      </c>
      <c r="E47" s="35" t="s">
        <v>31</v>
      </c>
      <c r="F47" s="35" t="s">
        <v>31</v>
      </c>
      <c r="G47" s="8">
        <f>D47*C47</f>
        <v>0</v>
      </c>
    </row>
    <row r="48" spans="1:13" x14ac:dyDescent="0.2">
      <c r="A48" s="5"/>
      <c r="B48" s="5"/>
      <c r="C48" s="34">
        <v>0</v>
      </c>
      <c r="D48" s="7">
        <v>0</v>
      </c>
      <c r="E48" s="35" t="s">
        <v>31</v>
      </c>
      <c r="F48" s="35" t="s">
        <v>31</v>
      </c>
      <c r="G48" s="8">
        <f t="shared" ref="G48:G50" si="5">D48*C48</f>
        <v>0</v>
      </c>
    </row>
    <row r="49" spans="1:8" x14ac:dyDescent="0.2">
      <c r="A49" s="5"/>
      <c r="B49" s="5"/>
      <c r="C49" s="34">
        <v>0</v>
      </c>
      <c r="D49" s="7">
        <v>0</v>
      </c>
      <c r="E49" s="35" t="s">
        <v>31</v>
      </c>
      <c r="F49" s="35" t="s">
        <v>31</v>
      </c>
      <c r="G49" s="8">
        <f t="shared" si="5"/>
        <v>0</v>
      </c>
    </row>
    <row r="50" spans="1:8" x14ac:dyDescent="0.2">
      <c r="A50" s="5"/>
      <c r="B50" s="5"/>
      <c r="C50" s="34">
        <v>0</v>
      </c>
      <c r="D50" s="7">
        <v>0</v>
      </c>
      <c r="E50" s="35" t="s">
        <v>31</v>
      </c>
      <c r="F50" s="35" t="s">
        <v>31</v>
      </c>
      <c r="G50" s="8">
        <f t="shared" si="5"/>
        <v>0</v>
      </c>
      <c r="H50" s="6"/>
    </row>
    <row r="51" spans="1:8" x14ac:dyDescent="0.2">
      <c r="A51" s="12" t="s">
        <v>98</v>
      </c>
      <c r="B51" s="12"/>
      <c r="C51" s="116">
        <f>SUM(C43:C50)</f>
        <v>4</v>
      </c>
      <c r="D51" s="13"/>
      <c r="E51" s="26"/>
      <c r="F51" s="27"/>
      <c r="G51" s="15">
        <f>SUM(G43:G50)</f>
        <v>0</v>
      </c>
      <c r="H51" s="42"/>
    </row>
    <row r="52" spans="1:8" x14ac:dyDescent="0.2">
      <c r="A52" s="33"/>
      <c r="B52" s="33"/>
      <c r="C52" s="28"/>
      <c r="D52" s="6"/>
      <c r="E52" s="29"/>
      <c r="F52" s="25"/>
      <c r="G52" s="30"/>
      <c r="H52" s="42"/>
    </row>
    <row r="53" spans="1:8" x14ac:dyDescent="0.2">
      <c r="A53" s="18" t="s">
        <v>57</v>
      </c>
      <c r="B53" s="18" t="s">
        <v>95</v>
      </c>
      <c r="C53" s="19" t="s">
        <v>52</v>
      </c>
      <c r="D53" s="19" t="s">
        <v>1</v>
      </c>
      <c r="E53" s="20" t="s">
        <v>51</v>
      </c>
      <c r="F53" s="21" t="s">
        <v>84</v>
      </c>
      <c r="G53" s="22" t="s">
        <v>2</v>
      </c>
    </row>
    <row r="54" spans="1:8" x14ac:dyDescent="0.2">
      <c r="A54" s="5" t="s">
        <v>118</v>
      </c>
      <c r="B54" s="5"/>
      <c r="C54" s="34">
        <v>0</v>
      </c>
      <c r="D54" s="7">
        <v>0</v>
      </c>
      <c r="E54" s="35" t="s">
        <v>31</v>
      </c>
      <c r="F54" s="35" t="s">
        <v>31</v>
      </c>
      <c r="G54" s="8">
        <f>D54*C54</f>
        <v>0</v>
      </c>
    </row>
    <row r="55" spans="1:8" x14ac:dyDescent="0.2">
      <c r="A55" s="5" t="s">
        <v>119</v>
      </c>
      <c r="B55" s="5"/>
      <c r="C55" s="34">
        <v>0</v>
      </c>
      <c r="D55" s="7">
        <v>0</v>
      </c>
      <c r="E55" s="35" t="s">
        <v>31</v>
      </c>
      <c r="F55" s="35" t="s">
        <v>31</v>
      </c>
      <c r="G55" s="8">
        <f>D55*C55</f>
        <v>0</v>
      </c>
    </row>
    <row r="56" spans="1:8" x14ac:dyDescent="0.2">
      <c r="A56" s="5" t="s">
        <v>116</v>
      </c>
      <c r="B56" s="5"/>
      <c r="C56" s="34">
        <v>0</v>
      </c>
      <c r="D56" s="7">
        <v>20867</v>
      </c>
      <c r="E56" s="35" t="s">
        <v>31</v>
      </c>
      <c r="F56" s="35" t="s">
        <v>31</v>
      </c>
      <c r="G56" s="8">
        <f>D56*C56</f>
        <v>0</v>
      </c>
    </row>
    <row r="57" spans="1:8" x14ac:dyDescent="0.2">
      <c r="A57" s="5" t="s">
        <v>18</v>
      </c>
      <c r="B57" s="5"/>
      <c r="C57" s="34">
        <v>0</v>
      </c>
      <c r="D57" s="7">
        <v>0</v>
      </c>
      <c r="E57" s="6">
        <v>0</v>
      </c>
      <c r="F57" s="36">
        <v>0</v>
      </c>
      <c r="G57" s="8">
        <f>D57*C57*E57*F57</f>
        <v>0</v>
      </c>
    </row>
    <row r="58" spans="1:8" x14ac:dyDescent="0.2">
      <c r="A58" s="5" t="s">
        <v>17</v>
      </c>
      <c r="B58" s="5"/>
      <c r="C58" s="34">
        <v>0</v>
      </c>
      <c r="D58" s="7">
        <v>0</v>
      </c>
      <c r="E58" s="35" t="s">
        <v>31</v>
      </c>
      <c r="F58" s="35" t="s">
        <v>31</v>
      </c>
      <c r="G58" s="8">
        <f>D58*C58</f>
        <v>0</v>
      </c>
    </row>
    <row r="59" spans="1:8" x14ac:dyDescent="0.2">
      <c r="A59" s="5" t="s">
        <v>38</v>
      </c>
      <c r="B59" s="5"/>
      <c r="C59" s="34">
        <v>0</v>
      </c>
      <c r="D59" s="7">
        <v>0</v>
      </c>
      <c r="E59" s="35" t="s">
        <v>31</v>
      </c>
      <c r="F59" s="35" t="s">
        <v>31</v>
      </c>
      <c r="G59" s="8">
        <f>D59*C59</f>
        <v>0</v>
      </c>
    </row>
    <row r="60" spans="1:8" x14ac:dyDescent="0.2">
      <c r="A60" s="5" t="s">
        <v>99</v>
      </c>
      <c r="B60" s="5"/>
      <c r="C60" s="34">
        <f>C51</f>
        <v>4</v>
      </c>
      <c r="D60" s="7"/>
      <c r="E60" s="35"/>
      <c r="F60" s="35"/>
      <c r="G60" s="8">
        <f>G51</f>
        <v>0</v>
      </c>
    </row>
    <row r="61" spans="1:8" x14ac:dyDescent="0.2">
      <c r="A61" s="5" t="s">
        <v>35</v>
      </c>
      <c r="B61" s="5"/>
      <c r="C61" s="34">
        <v>0</v>
      </c>
      <c r="D61" s="7">
        <v>0</v>
      </c>
      <c r="E61" s="35" t="s">
        <v>31</v>
      </c>
      <c r="F61" s="35" t="s">
        <v>31</v>
      </c>
      <c r="G61" s="8">
        <f>D61*C61</f>
        <v>0</v>
      </c>
    </row>
    <row r="62" spans="1:8" x14ac:dyDescent="0.2">
      <c r="A62" s="12" t="s">
        <v>58</v>
      </c>
      <c r="B62" s="12"/>
      <c r="C62" s="14"/>
      <c r="D62" s="13"/>
      <c r="E62" s="26"/>
      <c r="F62" s="27"/>
      <c r="G62" s="15">
        <f>SUM(G54:G61)</f>
        <v>0</v>
      </c>
    </row>
    <row r="63" spans="1:8" x14ac:dyDescent="0.2">
      <c r="A63" s="5"/>
      <c r="B63" s="5"/>
      <c r="C63" s="28"/>
      <c r="D63" s="6"/>
      <c r="E63" s="29"/>
      <c r="F63" s="25"/>
      <c r="G63" s="30"/>
    </row>
    <row r="64" spans="1:8" x14ac:dyDescent="0.2">
      <c r="A64" s="12" t="s">
        <v>49</v>
      </c>
      <c r="B64" s="12"/>
      <c r="C64" s="14"/>
      <c r="D64" s="13"/>
      <c r="E64" s="26"/>
      <c r="F64" s="27"/>
      <c r="G64" s="15">
        <f>G20+G29+G40+G62</f>
        <v>0</v>
      </c>
    </row>
    <row r="65" spans="1:10" x14ac:dyDescent="0.2">
      <c r="A65" s="9"/>
      <c r="B65" s="9"/>
      <c r="C65" s="10"/>
      <c r="F65" s="96"/>
    </row>
    <row r="66" spans="1:10" x14ac:dyDescent="0.2">
      <c r="A66" s="37" t="s">
        <v>53</v>
      </c>
      <c r="B66" s="18" t="s">
        <v>95</v>
      </c>
      <c r="C66" s="19" t="s">
        <v>1</v>
      </c>
      <c r="D66" s="38" t="s">
        <v>46</v>
      </c>
      <c r="E66" s="39"/>
      <c r="F66" s="40"/>
      <c r="G66" s="22" t="s">
        <v>2</v>
      </c>
    </row>
    <row r="67" spans="1:10" x14ac:dyDescent="0.2">
      <c r="A67" s="52" t="s">
        <v>55</v>
      </c>
      <c r="B67" s="52"/>
      <c r="C67" s="41">
        <f>IF(F10="No",0,0.025)</f>
        <v>0</v>
      </c>
      <c r="D67" s="9" t="s">
        <v>24</v>
      </c>
      <c r="F67" s="25"/>
      <c r="G67" s="8">
        <f>C67*G64</f>
        <v>0</v>
      </c>
      <c r="I67" s="7"/>
    </row>
    <row r="68" spans="1:10" x14ac:dyDescent="0.2">
      <c r="A68" s="52" t="s">
        <v>54</v>
      </c>
      <c r="B68" s="52"/>
      <c r="C68" s="41">
        <v>0</v>
      </c>
      <c r="D68" s="9" t="s">
        <v>24</v>
      </c>
      <c r="F68" s="25"/>
      <c r="G68" s="8">
        <f>C68*G64</f>
        <v>0</v>
      </c>
      <c r="H68" s="7"/>
    </row>
    <row r="69" spans="1:10" x14ac:dyDescent="0.2">
      <c r="A69" s="52" t="s">
        <v>4</v>
      </c>
      <c r="B69" s="52"/>
      <c r="C69" s="43">
        <f>IF(F9="Yes",15.6%,6.85%)</f>
        <v>0.156</v>
      </c>
      <c r="D69" s="9" t="s">
        <v>56</v>
      </c>
      <c r="F69" s="44">
        <f>100%-C69</f>
        <v>0.84399999999999997</v>
      </c>
      <c r="G69" s="8">
        <f>SUM(G64+G67+G68)/F69*C69</f>
        <v>0</v>
      </c>
      <c r="H69" s="7"/>
    </row>
    <row r="70" spans="1:10" x14ac:dyDescent="0.2">
      <c r="A70" s="12" t="s">
        <v>59</v>
      </c>
      <c r="B70" s="12"/>
      <c r="C70" s="14"/>
      <c r="D70" s="13"/>
      <c r="E70" s="26"/>
      <c r="F70" s="27"/>
      <c r="G70" s="15">
        <f>SUM(G67:G69)</f>
        <v>0</v>
      </c>
      <c r="H70" s="7"/>
    </row>
    <row r="71" spans="1:10" x14ac:dyDescent="0.2">
      <c r="A71" s="5"/>
      <c r="B71" s="5"/>
      <c r="C71" s="28"/>
      <c r="D71" s="6"/>
      <c r="E71" s="29"/>
      <c r="F71" s="29"/>
      <c r="G71" s="7"/>
    </row>
    <row r="72" spans="1:10" ht="16" thickBot="1" x14ac:dyDescent="0.25">
      <c r="A72" s="45" t="s">
        <v>25</v>
      </c>
      <c r="B72" s="45"/>
      <c r="C72" s="46"/>
      <c r="D72" s="47"/>
      <c r="E72" s="48"/>
      <c r="F72" s="49"/>
      <c r="G72" s="50">
        <f>SUM(G64+G70)</f>
        <v>0</v>
      </c>
    </row>
    <row r="73" spans="1:10" x14ac:dyDescent="0.2">
      <c r="C73" s="10"/>
      <c r="G73" s="7"/>
      <c r="H73" s="97"/>
    </row>
    <row r="74" spans="1:10" x14ac:dyDescent="0.2">
      <c r="A74" s="60" t="s">
        <v>37</v>
      </c>
      <c r="B74" s="60"/>
      <c r="C74" s="10"/>
      <c r="G74" s="7"/>
      <c r="H74" s="7"/>
    </row>
    <row r="76" spans="1:10" x14ac:dyDescent="0.2">
      <c r="J76" s="7"/>
    </row>
    <row r="80" spans="1:10" x14ac:dyDescent="0.2">
      <c r="C80" s="51"/>
    </row>
  </sheetData>
  <mergeCells count="3">
    <mergeCell ref="B4:G4"/>
    <mergeCell ref="B5:G5"/>
    <mergeCell ref="B6:G6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F81B9A-9BF9-2947-9957-5CD82B58A953}">
          <x14:formula1>
            <xm:f>Rates!$A$26:$A$27</xm:f>
          </x14:formula1>
          <xm:sqref>F9:F10 L40:L45 L35:L37 L13:L25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B3CC1-260E-8641-A477-1D28ECC7A2DC}">
  <sheetPr>
    <pageSetUpPr fitToPage="1"/>
  </sheetPr>
  <dimension ref="A1:M48"/>
  <sheetViews>
    <sheetView tabSelected="1" topLeftCell="A4" workbookViewId="0">
      <selection activeCell="K16" sqref="K16"/>
    </sheetView>
  </sheetViews>
  <sheetFormatPr baseColWidth="10" defaultColWidth="8.83203125" defaultRowHeight="16" outlineLevelRow="1" x14ac:dyDescent="0.2"/>
  <cols>
    <col min="1" max="1" width="15.5" customWidth="1"/>
    <col min="2" max="2" width="10.33203125" customWidth="1"/>
    <col min="3" max="3" width="28.1640625" customWidth="1"/>
    <col min="4" max="4" width="11.6640625" customWidth="1"/>
    <col min="5" max="5" width="17.1640625" customWidth="1"/>
    <col min="6" max="6" width="13.83203125" customWidth="1"/>
    <col min="8" max="8" width="34" customWidth="1"/>
    <col min="10" max="10" width="27.6640625" bestFit="1" customWidth="1"/>
    <col min="12" max="12" width="15.33203125" bestFit="1" customWidth="1"/>
    <col min="13" max="13" width="13.1640625" customWidth="1"/>
    <col min="257" max="257" width="15.5" customWidth="1"/>
    <col min="258" max="258" width="10.33203125" customWidth="1"/>
    <col min="259" max="259" width="40.83203125" customWidth="1"/>
    <col min="260" max="260" width="11.6640625" customWidth="1"/>
    <col min="261" max="261" width="17.1640625" customWidth="1"/>
    <col min="262" max="262" width="13.83203125" customWidth="1"/>
    <col min="513" max="513" width="15.5" customWidth="1"/>
    <col min="514" max="514" width="10.33203125" customWidth="1"/>
    <col min="515" max="515" width="40.83203125" customWidth="1"/>
    <col min="516" max="516" width="11.6640625" customWidth="1"/>
    <col min="517" max="517" width="17.1640625" customWidth="1"/>
    <col min="518" max="518" width="13.83203125" customWidth="1"/>
    <col min="769" max="769" width="15.5" customWidth="1"/>
    <col min="770" max="770" width="10.33203125" customWidth="1"/>
    <col min="771" max="771" width="40.83203125" customWidth="1"/>
    <col min="772" max="772" width="11.6640625" customWidth="1"/>
    <col min="773" max="773" width="17.1640625" customWidth="1"/>
    <col min="774" max="774" width="13.83203125" customWidth="1"/>
    <col min="1025" max="1025" width="15.5" customWidth="1"/>
    <col min="1026" max="1026" width="10.33203125" customWidth="1"/>
    <col min="1027" max="1027" width="40.83203125" customWidth="1"/>
    <col min="1028" max="1028" width="11.6640625" customWidth="1"/>
    <col min="1029" max="1029" width="17.1640625" customWidth="1"/>
    <col min="1030" max="1030" width="13.83203125" customWidth="1"/>
    <col min="1281" max="1281" width="15.5" customWidth="1"/>
    <col min="1282" max="1282" width="10.33203125" customWidth="1"/>
    <col min="1283" max="1283" width="40.83203125" customWidth="1"/>
    <col min="1284" max="1284" width="11.6640625" customWidth="1"/>
    <col min="1285" max="1285" width="17.1640625" customWidth="1"/>
    <col min="1286" max="1286" width="13.83203125" customWidth="1"/>
    <col min="1537" max="1537" width="15.5" customWidth="1"/>
    <col min="1538" max="1538" width="10.33203125" customWidth="1"/>
    <col min="1539" max="1539" width="40.83203125" customWidth="1"/>
    <col min="1540" max="1540" width="11.6640625" customWidth="1"/>
    <col min="1541" max="1541" width="17.1640625" customWidth="1"/>
    <col min="1542" max="1542" width="13.83203125" customWidth="1"/>
    <col min="1793" max="1793" width="15.5" customWidth="1"/>
    <col min="1794" max="1794" width="10.33203125" customWidth="1"/>
    <col min="1795" max="1795" width="40.83203125" customWidth="1"/>
    <col min="1796" max="1796" width="11.6640625" customWidth="1"/>
    <col min="1797" max="1797" width="17.1640625" customWidth="1"/>
    <col min="1798" max="1798" width="13.83203125" customWidth="1"/>
    <col min="2049" max="2049" width="15.5" customWidth="1"/>
    <col min="2050" max="2050" width="10.33203125" customWidth="1"/>
    <col min="2051" max="2051" width="40.83203125" customWidth="1"/>
    <col min="2052" max="2052" width="11.6640625" customWidth="1"/>
    <col min="2053" max="2053" width="17.1640625" customWidth="1"/>
    <col min="2054" max="2054" width="13.83203125" customWidth="1"/>
    <col min="2305" max="2305" width="15.5" customWidth="1"/>
    <col min="2306" max="2306" width="10.33203125" customWidth="1"/>
    <col min="2307" max="2307" width="40.83203125" customWidth="1"/>
    <col min="2308" max="2308" width="11.6640625" customWidth="1"/>
    <col min="2309" max="2309" width="17.1640625" customWidth="1"/>
    <col min="2310" max="2310" width="13.83203125" customWidth="1"/>
    <col min="2561" max="2561" width="15.5" customWidth="1"/>
    <col min="2562" max="2562" width="10.33203125" customWidth="1"/>
    <col min="2563" max="2563" width="40.83203125" customWidth="1"/>
    <col min="2564" max="2564" width="11.6640625" customWidth="1"/>
    <col min="2565" max="2565" width="17.1640625" customWidth="1"/>
    <col min="2566" max="2566" width="13.83203125" customWidth="1"/>
    <col min="2817" max="2817" width="15.5" customWidth="1"/>
    <col min="2818" max="2818" width="10.33203125" customWidth="1"/>
    <col min="2819" max="2819" width="40.83203125" customWidth="1"/>
    <col min="2820" max="2820" width="11.6640625" customWidth="1"/>
    <col min="2821" max="2821" width="17.1640625" customWidth="1"/>
    <col min="2822" max="2822" width="13.83203125" customWidth="1"/>
    <col min="3073" max="3073" width="15.5" customWidth="1"/>
    <col min="3074" max="3074" width="10.33203125" customWidth="1"/>
    <col min="3075" max="3075" width="40.83203125" customWidth="1"/>
    <col min="3076" max="3076" width="11.6640625" customWidth="1"/>
    <col min="3077" max="3077" width="17.1640625" customWidth="1"/>
    <col min="3078" max="3078" width="13.83203125" customWidth="1"/>
    <col min="3329" max="3329" width="15.5" customWidth="1"/>
    <col min="3330" max="3330" width="10.33203125" customWidth="1"/>
    <col min="3331" max="3331" width="40.83203125" customWidth="1"/>
    <col min="3332" max="3332" width="11.6640625" customWidth="1"/>
    <col min="3333" max="3333" width="17.1640625" customWidth="1"/>
    <col min="3334" max="3334" width="13.83203125" customWidth="1"/>
    <col min="3585" max="3585" width="15.5" customWidth="1"/>
    <col min="3586" max="3586" width="10.33203125" customWidth="1"/>
    <col min="3587" max="3587" width="40.83203125" customWidth="1"/>
    <col min="3588" max="3588" width="11.6640625" customWidth="1"/>
    <col min="3589" max="3589" width="17.1640625" customWidth="1"/>
    <col min="3590" max="3590" width="13.83203125" customWidth="1"/>
    <col min="3841" max="3841" width="15.5" customWidth="1"/>
    <col min="3842" max="3842" width="10.33203125" customWidth="1"/>
    <col min="3843" max="3843" width="40.83203125" customWidth="1"/>
    <col min="3844" max="3844" width="11.6640625" customWidth="1"/>
    <col min="3845" max="3845" width="17.1640625" customWidth="1"/>
    <col min="3846" max="3846" width="13.83203125" customWidth="1"/>
    <col min="4097" max="4097" width="15.5" customWidth="1"/>
    <col min="4098" max="4098" width="10.33203125" customWidth="1"/>
    <col min="4099" max="4099" width="40.83203125" customWidth="1"/>
    <col min="4100" max="4100" width="11.6640625" customWidth="1"/>
    <col min="4101" max="4101" width="17.1640625" customWidth="1"/>
    <col min="4102" max="4102" width="13.83203125" customWidth="1"/>
    <col min="4353" max="4353" width="15.5" customWidth="1"/>
    <col min="4354" max="4354" width="10.33203125" customWidth="1"/>
    <col min="4355" max="4355" width="40.83203125" customWidth="1"/>
    <col min="4356" max="4356" width="11.6640625" customWidth="1"/>
    <col min="4357" max="4357" width="17.1640625" customWidth="1"/>
    <col min="4358" max="4358" width="13.83203125" customWidth="1"/>
    <col min="4609" max="4609" width="15.5" customWidth="1"/>
    <col min="4610" max="4610" width="10.33203125" customWidth="1"/>
    <col min="4611" max="4611" width="40.83203125" customWidth="1"/>
    <col min="4612" max="4612" width="11.6640625" customWidth="1"/>
    <col min="4613" max="4613" width="17.1640625" customWidth="1"/>
    <col min="4614" max="4614" width="13.83203125" customWidth="1"/>
    <col min="4865" max="4865" width="15.5" customWidth="1"/>
    <col min="4866" max="4866" width="10.33203125" customWidth="1"/>
    <col min="4867" max="4867" width="40.83203125" customWidth="1"/>
    <col min="4868" max="4868" width="11.6640625" customWidth="1"/>
    <col min="4869" max="4869" width="17.1640625" customWidth="1"/>
    <col min="4870" max="4870" width="13.83203125" customWidth="1"/>
    <col min="5121" max="5121" width="15.5" customWidth="1"/>
    <col min="5122" max="5122" width="10.33203125" customWidth="1"/>
    <col min="5123" max="5123" width="40.83203125" customWidth="1"/>
    <col min="5124" max="5124" width="11.6640625" customWidth="1"/>
    <col min="5125" max="5125" width="17.1640625" customWidth="1"/>
    <col min="5126" max="5126" width="13.83203125" customWidth="1"/>
    <col min="5377" max="5377" width="15.5" customWidth="1"/>
    <col min="5378" max="5378" width="10.33203125" customWidth="1"/>
    <col min="5379" max="5379" width="40.83203125" customWidth="1"/>
    <col min="5380" max="5380" width="11.6640625" customWidth="1"/>
    <col min="5381" max="5381" width="17.1640625" customWidth="1"/>
    <col min="5382" max="5382" width="13.83203125" customWidth="1"/>
    <col min="5633" max="5633" width="15.5" customWidth="1"/>
    <col min="5634" max="5634" width="10.33203125" customWidth="1"/>
    <col min="5635" max="5635" width="40.83203125" customWidth="1"/>
    <col min="5636" max="5636" width="11.6640625" customWidth="1"/>
    <col min="5637" max="5637" width="17.1640625" customWidth="1"/>
    <col min="5638" max="5638" width="13.83203125" customWidth="1"/>
    <col min="5889" max="5889" width="15.5" customWidth="1"/>
    <col min="5890" max="5890" width="10.33203125" customWidth="1"/>
    <col min="5891" max="5891" width="40.83203125" customWidth="1"/>
    <col min="5892" max="5892" width="11.6640625" customWidth="1"/>
    <col min="5893" max="5893" width="17.1640625" customWidth="1"/>
    <col min="5894" max="5894" width="13.83203125" customWidth="1"/>
    <col min="6145" max="6145" width="15.5" customWidth="1"/>
    <col min="6146" max="6146" width="10.33203125" customWidth="1"/>
    <col min="6147" max="6147" width="40.83203125" customWidth="1"/>
    <col min="6148" max="6148" width="11.6640625" customWidth="1"/>
    <col min="6149" max="6149" width="17.1640625" customWidth="1"/>
    <col min="6150" max="6150" width="13.83203125" customWidth="1"/>
    <col min="6401" max="6401" width="15.5" customWidth="1"/>
    <col min="6402" max="6402" width="10.33203125" customWidth="1"/>
    <col min="6403" max="6403" width="40.83203125" customWidth="1"/>
    <col min="6404" max="6404" width="11.6640625" customWidth="1"/>
    <col min="6405" max="6405" width="17.1640625" customWidth="1"/>
    <col min="6406" max="6406" width="13.83203125" customWidth="1"/>
    <col min="6657" max="6657" width="15.5" customWidth="1"/>
    <col min="6658" max="6658" width="10.33203125" customWidth="1"/>
    <col min="6659" max="6659" width="40.83203125" customWidth="1"/>
    <col min="6660" max="6660" width="11.6640625" customWidth="1"/>
    <col min="6661" max="6661" width="17.1640625" customWidth="1"/>
    <col min="6662" max="6662" width="13.83203125" customWidth="1"/>
    <col min="6913" max="6913" width="15.5" customWidth="1"/>
    <col min="6914" max="6914" width="10.33203125" customWidth="1"/>
    <col min="6915" max="6915" width="40.83203125" customWidth="1"/>
    <col min="6916" max="6916" width="11.6640625" customWidth="1"/>
    <col min="6917" max="6917" width="17.1640625" customWidth="1"/>
    <col min="6918" max="6918" width="13.83203125" customWidth="1"/>
    <col min="7169" max="7169" width="15.5" customWidth="1"/>
    <col min="7170" max="7170" width="10.33203125" customWidth="1"/>
    <col min="7171" max="7171" width="40.83203125" customWidth="1"/>
    <col min="7172" max="7172" width="11.6640625" customWidth="1"/>
    <col min="7173" max="7173" width="17.1640625" customWidth="1"/>
    <col min="7174" max="7174" width="13.83203125" customWidth="1"/>
    <col min="7425" max="7425" width="15.5" customWidth="1"/>
    <col min="7426" max="7426" width="10.33203125" customWidth="1"/>
    <col min="7427" max="7427" width="40.83203125" customWidth="1"/>
    <col min="7428" max="7428" width="11.6640625" customWidth="1"/>
    <col min="7429" max="7429" width="17.1640625" customWidth="1"/>
    <col min="7430" max="7430" width="13.83203125" customWidth="1"/>
    <col min="7681" max="7681" width="15.5" customWidth="1"/>
    <col min="7682" max="7682" width="10.33203125" customWidth="1"/>
    <col min="7683" max="7683" width="40.83203125" customWidth="1"/>
    <col min="7684" max="7684" width="11.6640625" customWidth="1"/>
    <col min="7685" max="7685" width="17.1640625" customWidth="1"/>
    <col min="7686" max="7686" width="13.83203125" customWidth="1"/>
    <col min="7937" max="7937" width="15.5" customWidth="1"/>
    <col min="7938" max="7938" width="10.33203125" customWidth="1"/>
    <col min="7939" max="7939" width="40.83203125" customWidth="1"/>
    <col min="7940" max="7940" width="11.6640625" customWidth="1"/>
    <col min="7941" max="7941" width="17.1640625" customWidth="1"/>
    <col min="7942" max="7942" width="13.83203125" customWidth="1"/>
    <col min="8193" max="8193" width="15.5" customWidth="1"/>
    <col min="8194" max="8194" width="10.33203125" customWidth="1"/>
    <col min="8195" max="8195" width="40.83203125" customWidth="1"/>
    <col min="8196" max="8196" width="11.6640625" customWidth="1"/>
    <col min="8197" max="8197" width="17.1640625" customWidth="1"/>
    <col min="8198" max="8198" width="13.83203125" customWidth="1"/>
    <col min="8449" max="8449" width="15.5" customWidth="1"/>
    <col min="8450" max="8450" width="10.33203125" customWidth="1"/>
    <col min="8451" max="8451" width="40.83203125" customWidth="1"/>
    <col min="8452" max="8452" width="11.6640625" customWidth="1"/>
    <col min="8453" max="8453" width="17.1640625" customWidth="1"/>
    <col min="8454" max="8454" width="13.83203125" customWidth="1"/>
    <col min="8705" max="8705" width="15.5" customWidth="1"/>
    <col min="8706" max="8706" width="10.33203125" customWidth="1"/>
    <col min="8707" max="8707" width="40.83203125" customWidth="1"/>
    <col min="8708" max="8708" width="11.6640625" customWidth="1"/>
    <col min="8709" max="8709" width="17.1640625" customWidth="1"/>
    <col min="8710" max="8710" width="13.83203125" customWidth="1"/>
    <col min="8961" max="8961" width="15.5" customWidth="1"/>
    <col min="8962" max="8962" width="10.33203125" customWidth="1"/>
    <col min="8963" max="8963" width="40.83203125" customWidth="1"/>
    <col min="8964" max="8964" width="11.6640625" customWidth="1"/>
    <col min="8965" max="8965" width="17.1640625" customWidth="1"/>
    <col min="8966" max="8966" width="13.83203125" customWidth="1"/>
    <col min="9217" max="9217" width="15.5" customWidth="1"/>
    <col min="9218" max="9218" width="10.33203125" customWidth="1"/>
    <col min="9219" max="9219" width="40.83203125" customWidth="1"/>
    <col min="9220" max="9220" width="11.6640625" customWidth="1"/>
    <col min="9221" max="9221" width="17.1640625" customWidth="1"/>
    <col min="9222" max="9222" width="13.83203125" customWidth="1"/>
    <col min="9473" max="9473" width="15.5" customWidth="1"/>
    <col min="9474" max="9474" width="10.33203125" customWidth="1"/>
    <col min="9475" max="9475" width="40.83203125" customWidth="1"/>
    <col min="9476" max="9476" width="11.6640625" customWidth="1"/>
    <col min="9477" max="9477" width="17.1640625" customWidth="1"/>
    <col min="9478" max="9478" width="13.83203125" customWidth="1"/>
    <col min="9729" max="9729" width="15.5" customWidth="1"/>
    <col min="9730" max="9730" width="10.33203125" customWidth="1"/>
    <col min="9731" max="9731" width="40.83203125" customWidth="1"/>
    <col min="9732" max="9732" width="11.6640625" customWidth="1"/>
    <col min="9733" max="9733" width="17.1640625" customWidth="1"/>
    <col min="9734" max="9734" width="13.83203125" customWidth="1"/>
    <col min="9985" max="9985" width="15.5" customWidth="1"/>
    <col min="9986" max="9986" width="10.33203125" customWidth="1"/>
    <col min="9987" max="9987" width="40.83203125" customWidth="1"/>
    <col min="9988" max="9988" width="11.6640625" customWidth="1"/>
    <col min="9989" max="9989" width="17.1640625" customWidth="1"/>
    <col min="9990" max="9990" width="13.83203125" customWidth="1"/>
    <col min="10241" max="10241" width="15.5" customWidth="1"/>
    <col min="10242" max="10242" width="10.33203125" customWidth="1"/>
    <col min="10243" max="10243" width="40.83203125" customWidth="1"/>
    <col min="10244" max="10244" width="11.6640625" customWidth="1"/>
    <col min="10245" max="10245" width="17.1640625" customWidth="1"/>
    <col min="10246" max="10246" width="13.83203125" customWidth="1"/>
    <col min="10497" max="10497" width="15.5" customWidth="1"/>
    <col min="10498" max="10498" width="10.33203125" customWidth="1"/>
    <col min="10499" max="10499" width="40.83203125" customWidth="1"/>
    <col min="10500" max="10500" width="11.6640625" customWidth="1"/>
    <col min="10501" max="10501" width="17.1640625" customWidth="1"/>
    <col min="10502" max="10502" width="13.83203125" customWidth="1"/>
    <col min="10753" max="10753" width="15.5" customWidth="1"/>
    <col min="10754" max="10754" width="10.33203125" customWidth="1"/>
    <col min="10755" max="10755" width="40.83203125" customWidth="1"/>
    <col min="10756" max="10756" width="11.6640625" customWidth="1"/>
    <col min="10757" max="10757" width="17.1640625" customWidth="1"/>
    <col min="10758" max="10758" width="13.83203125" customWidth="1"/>
    <col min="11009" max="11009" width="15.5" customWidth="1"/>
    <col min="11010" max="11010" width="10.33203125" customWidth="1"/>
    <col min="11011" max="11011" width="40.83203125" customWidth="1"/>
    <col min="11012" max="11012" width="11.6640625" customWidth="1"/>
    <col min="11013" max="11013" width="17.1640625" customWidth="1"/>
    <col min="11014" max="11014" width="13.83203125" customWidth="1"/>
    <col min="11265" max="11265" width="15.5" customWidth="1"/>
    <col min="11266" max="11266" width="10.33203125" customWidth="1"/>
    <col min="11267" max="11267" width="40.83203125" customWidth="1"/>
    <col min="11268" max="11268" width="11.6640625" customWidth="1"/>
    <col min="11269" max="11269" width="17.1640625" customWidth="1"/>
    <col min="11270" max="11270" width="13.83203125" customWidth="1"/>
    <col min="11521" max="11521" width="15.5" customWidth="1"/>
    <col min="11522" max="11522" width="10.33203125" customWidth="1"/>
    <col min="11523" max="11523" width="40.83203125" customWidth="1"/>
    <col min="11524" max="11524" width="11.6640625" customWidth="1"/>
    <col min="11525" max="11525" width="17.1640625" customWidth="1"/>
    <col min="11526" max="11526" width="13.83203125" customWidth="1"/>
    <col min="11777" max="11777" width="15.5" customWidth="1"/>
    <col min="11778" max="11778" width="10.33203125" customWidth="1"/>
    <col min="11779" max="11779" width="40.83203125" customWidth="1"/>
    <col min="11780" max="11780" width="11.6640625" customWidth="1"/>
    <col min="11781" max="11781" width="17.1640625" customWidth="1"/>
    <col min="11782" max="11782" width="13.83203125" customWidth="1"/>
    <col min="12033" max="12033" width="15.5" customWidth="1"/>
    <col min="12034" max="12034" width="10.33203125" customWidth="1"/>
    <col min="12035" max="12035" width="40.83203125" customWidth="1"/>
    <col min="12036" max="12036" width="11.6640625" customWidth="1"/>
    <col min="12037" max="12037" width="17.1640625" customWidth="1"/>
    <col min="12038" max="12038" width="13.83203125" customWidth="1"/>
    <col min="12289" max="12289" width="15.5" customWidth="1"/>
    <col min="12290" max="12290" width="10.33203125" customWidth="1"/>
    <col min="12291" max="12291" width="40.83203125" customWidth="1"/>
    <col min="12292" max="12292" width="11.6640625" customWidth="1"/>
    <col min="12293" max="12293" width="17.1640625" customWidth="1"/>
    <col min="12294" max="12294" width="13.83203125" customWidth="1"/>
    <col min="12545" max="12545" width="15.5" customWidth="1"/>
    <col min="12546" max="12546" width="10.33203125" customWidth="1"/>
    <col min="12547" max="12547" width="40.83203125" customWidth="1"/>
    <col min="12548" max="12548" width="11.6640625" customWidth="1"/>
    <col min="12549" max="12549" width="17.1640625" customWidth="1"/>
    <col min="12550" max="12550" width="13.83203125" customWidth="1"/>
    <col min="12801" max="12801" width="15.5" customWidth="1"/>
    <col min="12802" max="12802" width="10.33203125" customWidth="1"/>
    <col min="12803" max="12803" width="40.83203125" customWidth="1"/>
    <col min="12804" max="12804" width="11.6640625" customWidth="1"/>
    <col min="12805" max="12805" width="17.1640625" customWidth="1"/>
    <col min="12806" max="12806" width="13.83203125" customWidth="1"/>
    <col min="13057" max="13057" width="15.5" customWidth="1"/>
    <col min="13058" max="13058" width="10.33203125" customWidth="1"/>
    <col min="13059" max="13059" width="40.83203125" customWidth="1"/>
    <col min="13060" max="13060" width="11.6640625" customWidth="1"/>
    <col min="13061" max="13061" width="17.1640625" customWidth="1"/>
    <col min="13062" max="13062" width="13.83203125" customWidth="1"/>
    <col min="13313" max="13313" width="15.5" customWidth="1"/>
    <col min="13314" max="13314" width="10.33203125" customWidth="1"/>
    <col min="13315" max="13315" width="40.83203125" customWidth="1"/>
    <col min="13316" max="13316" width="11.6640625" customWidth="1"/>
    <col min="13317" max="13317" width="17.1640625" customWidth="1"/>
    <col min="13318" max="13318" width="13.83203125" customWidth="1"/>
    <col min="13569" max="13569" width="15.5" customWidth="1"/>
    <col min="13570" max="13570" width="10.33203125" customWidth="1"/>
    <col min="13571" max="13571" width="40.83203125" customWidth="1"/>
    <col min="13572" max="13572" width="11.6640625" customWidth="1"/>
    <col min="13573" max="13573" width="17.1640625" customWidth="1"/>
    <col min="13574" max="13574" width="13.83203125" customWidth="1"/>
    <col min="13825" max="13825" width="15.5" customWidth="1"/>
    <col min="13826" max="13826" width="10.33203125" customWidth="1"/>
    <col min="13827" max="13827" width="40.83203125" customWidth="1"/>
    <col min="13828" max="13828" width="11.6640625" customWidth="1"/>
    <col min="13829" max="13829" width="17.1640625" customWidth="1"/>
    <col min="13830" max="13830" width="13.83203125" customWidth="1"/>
    <col min="14081" max="14081" width="15.5" customWidth="1"/>
    <col min="14082" max="14082" width="10.33203125" customWidth="1"/>
    <col min="14083" max="14083" width="40.83203125" customWidth="1"/>
    <col min="14084" max="14084" width="11.6640625" customWidth="1"/>
    <col min="14085" max="14085" width="17.1640625" customWidth="1"/>
    <col min="14086" max="14086" width="13.83203125" customWidth="1"/>
    <col min="14337" max="14337" width="15.5" customWidth="1"/>
    <col min="14338" max="14338" width="10.33203125" customWidth="1"/>
    <col min="14339" max="14339" width="40.83203125" customWidth="1"/>
    <col min="14340" max="14340" width="11.6640625" customWidth="1"/>
    <col min="14341" max="14341" width="17.1640625" customWidth="1"/>
    <col min="14342" max="14342" width="13.83203125" customWidth="1"/>
    <col min="14593" max="14593" width="15.5" customWidth="1"/>
    <col min="14594" max="14594" width="10.33203125" customWidth="1"/>
    <col min="14595" max="14595" width="40.83203125" customWidth="1"/>
    <col min="14596" max="14596" width="11.6640625" customWidth="1"/>
    <col min="14597" max="14597" width="17.1640625" customWidth="1"/>
    <col min="14598" max="14598" width="13.83203125" customWidth="1"/>
    <col min="14849" max="14849" width="15.5" customWidth="1"/>
    <col min="14850" max="14850" width="10.33203125" customWidth="1"/>
    <col min="14851" max="14851" width="40.83203125" customWidth="1"/>
    <col min="14852" max="14852" width="11.6640625" customWidth="1"/>
    <col min="14853" max="14853" width="17.1640625" customWidth="1"/>
    <col min="14854" max="14854" width="13.83203125" customWidth="1"/>
    <col min="15105" max="15105" width="15.5" customWidth="1"/>
    <col min="15106" max="15106" width="10.33203125" customWidth="1"/>
    <col min="15107" max="15107" width="40.83203125" customWidth="1"/>
    <col min="15108" max="15108" width="11.6640625" customWidth="1"/>
    <col min="15109" max="15109" width="17.1640625" customWidth="1"/>
    <col min="15110" max="15110" width="13.83203125" customWidth="1"/>
    <col min="15361" max="15361" width="15.5" customWidth="1"/>
    <col min="15362" max="15362" width="10.33203125" customWidth="1"/>
    <col min="15363" max="15363" width="40.83203125" customWidth="1"/>
    <col min="15364" max="15364" width="11.6640625" customWidth="1"/>
    <col min="15365" max="15365" width="17.1640625" customWidth="1"/>
    <col min="15366" max="15366" width="13.83203125" customWidth="1"/>
    <col min="15617" max="15617" width="15.5" customWidth="1"/>
    <col min="15618" max="15618" width="10.33203125" customWidth="1"/>
    <col min="15619" max="15619" width="40.83203125" customWidth="1"/>
    <col min="15620" max="15620" width="11.6640625" customWidth="1"/>
    <col min="15621" max="15621" width="17.1640625" customWidth="1"/>
    <col min="15622" max="15622" width="13.83203125" customWidth="1"/>
    <col min="15873" max="15873" width="15.5" customWidth="1"/>
    <col min="15874" max="15874" width="10.33203125" customWidth="1"/>
    <col min="15875" max="15875" width="40.83203125" customWidth="1"/>
    <col min="15876" max="15876" width="11.6640625" customWidth="1"/>
    <col min="15877" max="15877" width="17.1640625" customWidth="1"/>
    <col min="15878" max="15878" width="13.83203125" customWidth="1"/>
    <col min="16129" max="16129" width="15.5" customWidth="1"/>
    <col min="16130" max="16130" width="10.33203125" customWidth="1"/>
    <col min="16131" max="16131" width="40.83203125" customWidth="1"/>
    <col min="16132" max="16132" width="11.6640625" customWidth="1"/>
    <col min="16133" max="16133" width="17.1640625" customWidth="1"/>
    <col min="16134" max="16134" width="13.83203125" customWidth="1"/>
  </cols>
  <sheetData>
    <row r="1" spans="1:13" ht="23" x14ac:dyDescent="0.25">
      <c r="A1" s="61" t="s">
        <v>72</v>
      </c>
      <c r="B1" s="62"/>
      <c r="C1" s="63"/>
    </row>
    <row r="2" spans="1:13" ht="44" x14ac:dyDescent="0.65">
      <c r="A2" s="64" t="s">
        <v>73</v>
      </c>
      <c r="B2" s="64"/>
      <c r="C2" s="65"/>
      <c r="E2" s="166" t="s">
        <v>78</v>
      </c>
      <c r="F2" s="166"/>
      <c r="H2" s="64" t="s">
        <v>73</v>
      </c>
      <c r="I2" s="64"/>
      <c r="J2" s="65"/>
      <c r="L2" s="166" t="s">
        <v>78</v>
      </c>
      <c r="M2" s="166"/>
    </row>
    <row r="3" spans="1:13" x14ac:dyDescent="0.2">
      <c r="A3" s="66" t="s">
        <v>102</v>
      </c>
      <c r="B3" s="67"/>
      <c r="C3" s="67"/>
      <c r="D3" s="67"/>
      <c r="E3" s="68" t="s">
        <v>88</v>
      </c>
      <c r="F3" s="70" t="s">
        <v>105</v>
      </c>
      <c r="G3" s="69"/>
      <c r="H3" s="66" t="s">
        <v>102</v>
      </c>
      <c r="I3" s="67"/>
      <c r="J3" s="67"/>
      <c r="K3" s="67"/>
      <c r="L3" s="68" t="s">
        <v>88</v>
      </c>
      <c r="M3" s="70" t="s">
        <v>105</v>
      </c>
    </row>
    <row r="4" spans="1:13" x14ac:dyDescent="0.2">
      <c r="A4" s="66" t="s">
        <v>103</v>
      </c>
      <c r="B4" s="67"/>
      <c r="C4" s="67"/>
      <c r="D4" s="67"/>
      <c r="E4" s="68" t="s">
        <v>87</v>
      </c>
      <c r="F4" s="121" t="str">
        <f>'Rate &amp; Revenue Calculation'!G1</f>
        <v>Name</v>
      </c>
      <c r="G4" s="69"/>
      <c r="H4" s="66" t="s">
        <v>103</v>
      </c>
      <c r="I4" s="67"/>
      <c r="J4" s="67"/>
      <c r="K4" s="67"/>
      <c r="L4" s="68" t="s">
        <v>87</v>
      </c>
      <c r="M4" s="121" t="str">
        <f>'Rate &amp; Revenue Calculation'!G1</f>
        <v>Name</v>
      </c>
    </row>
    <row r="5" spans="1:13" x14ac:dyDescent="0.2">
      <c r="A5" s="66" t="s">
        <v>104</v>
      </c>
      <c r="B5" s="67"/>
      <c r="C5" s="67"/>
      <c r="D5" s="67"/>
      <c r="F5" s="115"/>
      <c r="H5" s="66" t="s">
        <v>104</v>
      </c>
      <c r="I5" s="67"/>
      <c r="J5" s="67"/>
      <c r="K5" s="67"/>
      <c r="M5" s="115"/>
    </row>
    <row r="6" spans="1:13" x14ac:dyDescent="0.2">
      <c r="A6" s="66" t="s">
        <v>74</v>
      </c>
      <c r="B6" s="67"/>
      <c r="C6" s="67"/>
      <c r="D6" s="67"/>
      <c r="E6" s="67"/>
      <c r="F6" s="67"/>
      <c r="H6" s="66" t="s">
        <v>74</v>
      </c>
      <c r="I6" s="67"/>
      <c r="J6" s="67"/>
      <c r="K6" s="67"/>
      <c r="L6" s="67"/>
      <c r="M6" s="67"/>
    </row>
    <row r="7" spans="1:13" x14ac:dyDescent="0.2">
      <c r="A7" s="66"/>
      <c r="C7" s="67"/>
      <c r="D7" s="67"/>
      <c r="E7" s="67"/>
      <c r="F7" s="67"/>
      <c r="H7" s="66"/>
      <c r="J7" s="67"/>
      <c r="K7" s="67"/>
      <c r="L7" s="67"/>
      <c r="M7" s="67"/>
    </row>
    <row r="8" spans="1:13" x14ac:dyDescent="0.2">
      <c r="A8" s="68" t="s">
        <v>80</v>
      </c>
      <c r="B8" s="67"/>
      <c r="C8" s="67"/>
      <c r="D8" s="67"/>
      <c r="E8" s="68" t="s">
        <v>100</v>
      </c>
      <c r="F8" s="67"/>
      <c r="H8" s="68" t="s">
        <v>80</v>
      </c>
      <c r="I8" s="68"/>
      <c r="J8" s="68"/>
      <c r="K8" s="68" t="s">
        <v>100</v>
      </c>
      <c r="L8" s="67"/>
      <c r="M8" s="67"/>
    </row>
    <row r="9" spans="1:13" x14ac:dyDescent="0.2">
      <c r="A9" s="67" t="s">
        <v>79</v>
      </c>
      <c r="B9" s="67" t="str">
        <f>'Rate &amp; Revenue Calculation'!B4</f>
        <v>Name, Organization</v>
      </c>
      <c r="C9" s="68"/>
      <c r="D9" s="67"/>
      <c r="E9" s="118" t="s">
        <v>101</v>
      </c>
      <c r="F9" s="67"/>
      <c r="H9" s="67" t="s">
        <v>79</v>
      </c>
      <c r="I9" s="70" t="str">
        <f>'Rate &amp; Revenue Calculation'!B4</f>
        <v>Name, Organization</v>
      </c>
      <c r="J9" s="87"/>
      <c r="K9" s="118" t="s">
        <v>101</v>
      </c>
      <c r="L9" s="67"/>
      <c r="M9" s="68"/>
    </row>
    <row r="10" spans="1:13" x14ac:dyDescent="0.2">
      <c r="A10" s="67" t="s">
        <v>63</v>
      </c>
      <c r="B10" s="67" t="str">
        <f>'Rate &amp; Revenue Calculation'!B5</f>
        <v>Brief description of project</v>
      </c>
      <c r="C10" s="67"/>
      <c r="D10" s="67"/>
      <c r="E10" s="5" t="str">
        <f>'Rate &amp; Revenue Calculation'!C3</f>
        <v>Department</v>
      </c>
      <c r="F10" s="67"/>
      <c r="H10" s="67" t="s">
        <v>63</v>
      </c>
      <c r="I10" s="70" t="str">
        <f>'Rate &amp; Revenue Calculation'!B5</f>
        <v>Brief description of project</v>
      </c>
      <c r="J10" s="87"/>
      <c r="K10" s="5" t="str">
        <f>'Rate &amp; Revenue Calculation'!C3</f>
        <v>Department</v>
      </c>
      <c r="L10" s="67"/>
      <c r="M10" s="87"/>
    </row>
    <row r="11" spans="1:13" x14ac:dyDescent="0.2">
      <c r="A11" s="67" t="s">
        <v>64</v>
      </c>
      <c r="B11" s="67" t="str">
        <f>'Rate &amp; Revenue Calculation'!B6</f>
        <v>Dates</v>
      </c>
      <c r="C11" s="67"/>
      <c r="D11" s="67"/>
      <c r="E11" s="10" t="s">
        <v>72</v>
      </c>
      <c r="F11" s="67"/>
      <c r="H11" s="67" t="s">
        <v>64</v>
      </c>
      <c r="I11" s="70" t="str">
        <f>'Rate &amp; Revenue Calculation'!B6</f>
        <v>Dates</v>
      </c>
      <c r="J11" s="70"/>
      <c r="K11" s="10" t="s">
        <v>72</v>
      </c>
      <c r="L11" s="67"/>
      <c r="M11" s="87"/>
    </row>
    <row r="12" spans="1:13" x14ac:dyDescent="0.2">
      <c r="C12" s="67"/>
      <c r="D12" s="67"/>
      <c r="E12" s="5" t="str">
        <f>'Rate &amp; Revenue Calculation'!F3</f>
        <v>Email</v>
      </c>
      <c r="F12" s="67"/>
      <c r="K12" s="5" t="str">
        <f>'Rate &amp; Revenue Calculation'!F3</f>
        <v>Email</v>
      </c>
      <c r="L12" s="67"/>
      <c r="M12" s="70"/>
    </row>
    <row r="13" spans="1:13" ht="17" thickBot="1" x14ac:dyDescent="0.25">
      <c r="A13" s="71"/>
      <c r="B13" s="71"/>
      <c r="C13" s="67"/>
      <c r="D13" s="67"/>
      <c r="E13" s="67"/>
      <c r="F13" s="67"/>
      <c r="H13" s="71"/>
      <c r="I13" s="71"/>
      <c r="J13" s="67"/>
      <c r="K13" s="67"/>
      <c r="L13" s="67"/>
      <c r="M13" s="67"/>
    </row>
    <row r="14" spans="1:13" s="75" customFormat="1" ht="20" customHeight="1" x14ac:dyDescent="0.2">
      <c r="A14" s="167" t="s">
        <v>33</v>
      </c>
      <c r="B14" s="169"/>
      <c r="C14" s="91" t="s">
        <v>0</v>
      </c>
      <c r="D14" s="72" t="s">
        <v>52</v>
      </c>
      <c r="E14" s="73" t="s">
        <v>75</v>
      </c>
      <c r="F14" s="74" t="s">
        <v>2</v>
      </c>
      <c r="H14" s="167" t="s">
        <v>33</v>
      </c>
      <c r="I14" s="168"/>
      <c r="J14" s="91" t="s">
        <v>0</v>
      </c>
      <c r="K14" s="72" t="s">
        <v>52</v>
      </c>
      <c r="L14" s="109" t="s">
        <v>75</v>
      </c>
      <c r="M14" s="74" t="s">
        <v>2</v>
      </c>
    </row>
    <row r="15" spans="1:13" s="75" customFormat="1" ht="20" customHeight="1" x14ac:dyDescent="0.2">
      <c r="A15" s="126" t="str">
        <f>'Rate &amp; Revenue Calculation'!I13</f>
        <v>Personnel</v>
      </c>
      <c r="B15" s="127"/>
      <c r="C15" s="129">
        <f>'Rate &amp; Revenue Calculation'!J13</f>
        <v>0</v>
      </c>
      <c r="D15" s="76"/>
      <c r="E15" s="130"/>
      <c r="F15" s="124">
        <f>'Rate &amp; Revenue Calculation'!M13</f>
        <v>0</v>
      </c>
      <c r="H15" s="119" t="str">
        <f>'Rate &amp; Revenue Calculation'!I35</f>
        <v>Services</v>
      </c>
      <c r="I15" s="120"/>
      <c r="J15" s="92"/>
      <c r="K15" s="76">
        <f>'Rate &amp; Revenue Calculation'!L31</f>
        <v>1</v>
      </c>
      <c r="L15" s="101">
        <f>'Rate &amp; Revenue Calculation'!L32</f>
        <v>0</v>
      </c>
      <c r="M15" s="102">
        <f>'Rate &amp; Revenue Calculation'!M35</f>
        <v>0</v>
      </c>
    </row>
    <row r="16" spans="1:13" s="75" customFormat="1" ht="20" customHeight="1" x14ac:dyDescent="0.2">
      <c r="A16" s="128" t="str">
        <f>'Rate &amp; Revenue Calculation'!I14</f>
        <v>Supplies &amp; Materials</v>
      </c>
      <c r="B16" s="114"/>
      <c r="C16" s="156">
        <f>'Rate &amp; Revenue Calculation'!J14</f>
        <v>0</v>
      </c>
      <c r="D16" s="77"/>
      <c r="E16" s="131"/>
      <c r="F16" s="125">
        <f>'Rate &amp; Revenue Calculation'!M14</f>
        <v>0</v>
      </c>
      <c r="H16" s="110" t="str">
        <f>'Rate &amp; Revenue Calculation'!I36</f>
        <v>Supplies &amp; Materials</v>
      </c>
      <c r="I16" s="111"/>
      <c r="J16" s="100"/>
      <c r="K16" s="77"/>
      <c r="L16" s="103"/>
      <c r="M16" s="104">
        <f>'Rate &amp; Revenue Calculation'!M36</f>
        <v>0</v>
      </c>
    </row>
    <row r="17" spans="1:13" s="75" customFormat="1" ht="20" customHeight="1" outlineLevel="1" x14ac:dyDescent="0.2">
      <c r="A17" s="141" t="str">
        <f>'Rate &amp; Revenue Calculation'!I15</f>
        <v>Services &amp; Fees</v>
      </c>
      <c r="B17" s="142"/>
      <c r="C17" s="143">
        <f>'Rate &amp; Revenue Calculation'!J15</f>
        <v>0</v>
      </c>
      <c r="D17" s="144"/>
      <c r="E17" s="145"/>
      <c r="F17" s="146">
        <f>'Rate &amp; Revenue Calculation'!M15</f>
        <v>0</v>
      </c>
      <c r="H17" s="110" t="str">
        <f>'Rate &amp; Revenue Calculation'!I37</f>
        <v>Travel</v>
      </c>
      <c r="I17" s="111"/>
      <c r="J17" s="100"/>
      <c r="K17" s="77"/>
      <c r="L17" s="103"/>
      <c r="M17" s="104">
        <f>'Rate &amp; Revenue Calculation'!M37</f>
        <v>0</v>
      </c>
    </row>
    <row r="18" spans="1:13" s="75" customFormat="1" ht="20" customHeight="1" outlineLevel="1" x14ac:dyDescent="0.2">
      <c r="A18" s="135"/>
      <c r="B18" s="136"/>
      <c r="C18" s="143">
        <f>'Rate &amp; Revenue Calculation'!J16</f>
        <v>0</v>
      </c>
      <c r="D18" s="137"/>
      <c r="E18" s="138"/>
      <c r="F18" s="139">
        <f>'Rate &amp; Revenue Calculation'!M16</f>
        <v>0</v>
      </c>
      <c r="H18" s="110"/>
      <c r="I18" s="111"/>
      <c r="J18" s="100"/>
      <c r="K18" s="77"/>
      <c r="L18" s="103"/>
      <c r="M18" s="104"/>
    </row>
    <row r="19" spans="1:13" s="75" customFormat="1" ht="20" customHeight="1" outlineLevel="1" x14ac:dyDescent="0.2">
      <c r="A19" s="135"/>
      <c r="B19" s="136"/>
      <c r="C19" s="143">
        <f>'Rate &amp; Revenue Calculation'!J17</f>
        <v>0</v>
      </c>
      <c r="D19" s="137"/>
      <c r="E19" s="138"/>
      <c r="F19" s="139">
        <f>'Rate &amp; Revenue Calculation'!M17</f>
        <v>0</v>
      </c>
      <c r="H19" s="110"/>
      <c r="I19" s="111"/>
      <c r="J19" s="100"/>
      <c r="K19" s="77"/>
      <c r="L19" s="103"/>
      <c r="M19" s="104"/>
    </row>
    <row r="20" spans="1:13" s="75" customFormat="1" ht="20" customHeight="1" outlineLevel="1" x14ac:dyDescent="0.2">
      <c r="A20" s="135"/>
      <c r="B20" s="136"/>
      <c r="C20" s="143">
        <f>'Rate &amp; Revenue Calculation'!J18</f>
        <v>0</v>
      </c>
      <c r="D20" s="137"/>
      <c r="E20" s="138"/>
      <c r="F20" s="139">
        <f>'Rate &amp; Revenue Calculation'!M18</f>
        <v>0</v>
      </c>
      <c r="H20" s="110"/>
      <c r="I20" s="111"/>
      <c r="J20" s="93"/>
      <c r="K20" s="77"/>
      <c r="L20" s="103"/>
      <c r="M20" s="104"/>
    </row>
    <row r="21" spans="1:13" s="75" customFormat="1" ht="20" customHeight="1" outlineLevel="1" x14ac:dyDescent="0.2">
      <c r="A21" s="140"/>
      <c r="B21" s="136"/>
      <c r="C21" s="143">
        <f>'Rate &amp; Revenue Calculation'!J19</f>
        <v>0</v>
      </c>
      <c r="D21" s="137"/>
      <c r="E21" s="138"/>
      <c r="F21" s="139">
        <f>'Rate &amp; Revenue Calculation'!M19</f>
        <v>0</v>
      </c>
      <c r="H21" s="110"/>
      <c r="I21" s="114"/>
      <c r="J21" s="93"/>
      <c r="K21" s="77"/>
      <c r="L21" s="103"/>
      <c r="M21" s="104"/>
    </row>
    <row r="22" spans="1:13" s="75" customFormat="1" ht="20" customHeight="1" outlineLevel="1" x14ac:dyDescent="0.2">
      <c r="A22" s="140"/>
      <c r="B22" s="136"/>
      <c r="C22" s="143">
        <f>'Rate &amp; Revenue Calculation'!J20</f>
        <v>0</v>
      </c>
      <c r="D22" s="137"/>
      <c r="E22" s="138"/>
      <c r="F22" s="139">
        <f>'Rate &amp; Revenue Calculation'!M20</f>
        <v>0</v>
      </c>
      <c r="H22" s="110"/>
      <c r="I22" s="114"/>
      <c r="J22" s="93"/>
      <c r="K22" s="77"/>
      <c r="L22" s="103"/>
      <c r="M22" s="104"/>
    </row>
    <row r="23" spans="1:13" s="75" customFormat="1" ht="20" customHeight="1" outlineLevel="1" x14ac:dyDescent="0.2">
      <c r="A23" s="140"/>
      <c r="B23" s="136"/>
      <c r="C23" s="143">
        <f>'Rate &amp; Revenue Calculation'!J21</f>
        <v>0</v>
      </c>
      <c r="D23" s="137"/>
      <c r="E23" s="138"/>
      <c r="F23" s="139">
        <f>'Rate &amp; Revenue Calculation'!M21</f>
        <v>0</v>
      </c>
      <c r="H23" s="110"/>
      <c r="I23" s="114"/>
      <c r="J23" s="93"/>
      <c r="K23" s="77"/>
      <c r="L23" s="103"/>
      <c r="M23" s="104"/>
    </row>
    <row r="24" spans="1:13" s="75" customFormat="1" ht="20" customHeight="1" x14ac:dyDescent="0.2">
      <c r="A24" s="140"/>
      <c r="B24" s="136"/>
      <c r="C24" s="143">
        <f>'Rate &amp; Revenue Calculation'!J22</f>
        <v>0</v>
      </c>
      <c r="D24" s="137"/>
      <c r="E24" s="138"/>
      <c r="F24" s="139">
        <f>'Rate &amp; Revenue Calculation'!M22</f>
        <v>0</v>
      </c>
      <c r="H24" s="110"/>
      <c r="I24" s="114"/>
      <c r="J24" s="93"/>
      <c r="K24" s="77"/>
      <c r="L24" s="103"/>
      <c r="M24" s="104"/>
    </row>
    <row r="25" spans="1:13" s="75" customFormat="1" ht="20" customHeight="1" x14ac:dyDescent="0.2">
      <c r="A25" s="155" t="str">
        <f>'Rate &amp; Revenue Calculation'!I23</f>
        <v>Admin Fees &amp; Costs</v>
      </c>
      <c r="B25" s="136"/>
      <c r="C25" s="143">
        <f>'Rate &amp; Revenue Calculation'!J23</f>
        <v>0</v>
      </c>
      <c r="D25" s="137"/>
      <c r="E25" s="138"/>
      <c r="F25" s="139">
        <f>'Rate &amp; Revenue Calculation'!M23</f>
        <v>0</v>
      </c>
      <c r="H25" s="110"/>
      <c r="I25" s="114"/>
      <c r="J25" s="93"/>
      <c r="K25" s="77"/>
      <c r="L25" s="103"/>
      <c r="M25" s="104"/>
    </row>
    <row r="26" spans="1:13" s="75" customFormat="1" ht="20" customHeight="1" x14ac:dyDescent="0.2">
      <c r="A26" s="155" t="str">
        <f>'Rate &amp; Revenue Calculation'!I24</f>
        <v>Travel</v>
      </c>
      <c r="B26" s="136"/>
      <c r="C26" s="143">
        <f>'Rate &amp; Revenue Calculation'!J24</f>
        <v>0</v>
      </c>
      <c r="D26" s="137"/>
      <c r="E26" s="138"/>
      <c r="F26" s="139">
        <f>'Rate &amp; Revenue Calculation'!M24</f>
        <v>0</v>
      </c>
      <c r="H26" s="110"/>
      <c r="I26" s="114"/>
      <c r="J26" s="93"/>
      <c r="K26" s="77"/>
      <c r="L26" s="103"/>
      <c r="M26" s="104"/>
    </row>
    <row r="27" spans="1:13" s="75" customFormat="1" ht="20" customHeight="1" x14ac:dyDescent="0.2">
      <c r="A27" s="141" t="str">
        <f>'Rate &amp; Revenue Calculation'!I25</f>
        <v>Subcontracts</v>
      </c>
      <c r="B27" s="136"/>
      <c r="C27" s="143">
        <f>'Rate &amp; Revenue Calculation'!J25</f>
        <v>0</v>
      </c>
      <c r="D27" s="137"/>
      <c r="E27" s="138"/>
      <c r="F27" s="139">
        <f>'Rate &amp; Revenue Calculation'!M25</f>
        <v>0</v>
      </c>
      <c r="H27" s="110"/>
      <c r="I27" s="114"/>
      <c r="J27" s="93"/>
      <c r="K27" s="77"/>
      <c r="L27" s="103"/>
      <c r="M27" s="104"/>
    </row>
    <row r="28" spans="1:13" s="75" customFormat="1" ht="20" customHeight="1" x14ac:dyDescent="0.2">
      <c r="A28" s="155"/>
      <c r="B28" s="147"/>
      <c r="D28" s="148"/>
      <c r="F28" s="148"/>
      <c r="H28" s="110"/>
      <c r="I28" s="114"/>
      <c r="J28" s="93"/>
      <c r="K28" s="77"/>
      <c r="L28" s="103"/>
      <c r="M28" s="104"/>
    </row>
    <row r="29" spans="1:13" s="75" customFormat="1" ht="20" customHeight="1" x14ac:dyDescent="0.2">
      <c r="A29" s="149"/>
      <c r="B29" s="150"/>
      <c r="C29" s="151"/>
      <c r="D29" s="152"/>
      <c r="E29" s="153"/>
      <c r="F29" s="154"/>
      <c r="H29" s="112"/>
      <c r="I29" s="113"/>
      <c r="J29" s="94"/>
      <c r="K29" s="78"/>
      <c r="L29" s="105"/>
      <c r="M29" s="106"/>
    </row>
    <row r="30" spans="1:13" s="75" customFormat="1" ht="20" customHeight="1" x14ac:dyDescent="0.2">
      <c r="A30" s="79"/>
      <c r="B30" s="80"/>
      <c r="C30" s="80"/>
      <c r="D30" s="81"/>
      <c r="E30" s="82" t="s">
        <v>76</v>
      </c>
      <c r="F30" s="107">
        <f>SUM(F15:F29)</f>
        <v>0</v>
      </c>
      <c r="H30" s="79"/>
      <c r="I30" s="80"/>
      <c r="J30" s="80"/>
      <c r="K30" s="81"/>
      <c r="L30" s="82" t="s">
        <v>76</v>
      </c>
      <c r="M30" s="107">
        <f>SUM(M15:M29)</f>
        <v>0</v>
      </c>
    </row>
    <row r="31" spans="1:13" s="75" customFormat="1" ht="20" customHeight="1" x14ac:dyDescent="0.2">
      <c r="A31" s="170" t="s">
        <v>120</v>
      </c>
      <c r="B31" s="170"/>
      <c r="C31" s="170"/>
      <c r="D31" s="170"/>
      <c r="E31" s="82" t="s">
        <v>77</v>
      </c>
      <c r="F31" s="107">
        <f>'Rate &amp; Revenue Calculation'!M26</f>
        <v>0</v>
      </c>
      <c r="H31" s="170" t="s">
        <v>120</v>
      </c>
      <c r="I31" s="170"/>
      <c r="J31" s="170"/>
      <c r="K31" s="170"/>
      <c r="L31" s="82" t="s">
        <v>77</v>
      </c>
      <c r="M31" s="83">
        <f>'Rate &amp; Revenue Calculation'!M38</f>
        <v>0</v>
      </c>
    </row>
    <row r="32" spans="1:13" s="75" customFormat="1" ht="20" customHeight="1" x14ac:dyDescent="0.2">
      <c r="A32" s="170"/>
      <c r="B32" s="170"/>
      <c r="C32" s="170"/>
      <c r="D32" s="170"/>
      <c r="E32" s="84" t="s">
        <v>34</v>
      </c>
      <c r="F32" s="108">
        <f>F30+F31</f>
        <v>0</v>
      </c>
      <c r="H32" s="170"/>
      <c r="I32" s="170"/>
      <c r="J32" s="170"/>
      <c r="K32" s="170"/>
      <c r="L32" s="84" t="s">
        <v>34</v>
      </c>
      <c r="M32" s="85">
        <f>M30+M31</f>
        <v>0</v>
      </c>
    </row>
    <row r="33" spans="1:6" s="75" customFormat="1" ht="20" customHeight="1" x14ac:dyDescent="0.2">
      <c r="A33" s="86"/>
      <c r="B33" s="67"/>
      <c r="C33" s="67"/>
      <c r="D33" s="67"/>
      <c r="E33" s="67"/>
      <c r="F33" s="67"/>
    </row>
    <row r="34" spans="1:6" x14ac:dyDescent="0.2">
      <c r="A34" s="67"/>
      <c r="B34" s="67"/>
      <c r="C34" s="67"/>
      <c r="D34" s="67"/>
      <c r="E34" s="67"/>
      <c r="F34" s="67"/>
    </row>
    <row r="35" spans="1:6" x14ac:dyDescent="0.2">
      <c r="A35" s="67"/>
      <c r="B35" s="67"/>
      <c r="C35" s="67"/>
      <c r="D35" s="67"/>
      <c r="E35" s="67"/>
      <c r="F35" s="67"/>
    </row>
    <row r="39" spans="1:6" x14ac:dyDescent="0.2">
      <c r="A39" s="88"/>
      <c r="B39" s="87"/>
      <c r="C39" s="88"/>
      <c r="D39" s="67"/>
      <c r="E39" s="67"/>
      <c r="F39" s="67"/>
    </row>
    <row r="40" spans="1:6" x14ac:dyDescent="0.2">
      <c r="A40" s="67"/>
      <c r="B40" s="87"/>
      <c r="C40" s="67"/>
      <c r="D40" s="67"/>
      <c r="E40" s="67"/>
      <c r="F40" s="67"/>
    </row>
    <row r="41" spans="1:6" x14ac:dyDescent="0.2">
      <c r="A41" s="67"/>
      <c r="B41" s="87"/>
      <c r="C41" s="67"/>
      <c r="D41" s="67"/>
      <c r="E41" s="67"/>
      <c r="F41" s="67"/>
    </row>
    <row r="42" spans="1:6" x14ac:dyDescent="0.2">
      <c r="A42" s="89"/>
      <c r="B42" s="67"/>
      <c r="C42" s="67"/>
      <c r="D42" s="67"/>
      <c r="E42" s="67"/>
      <c r="F42" s="67"/>
    </row>
    <row r="43" spans="1:6" x14ac:dyDescent="0.2">
      <c r="A43" s="89"/>
      <c r="B43" s="67"/>
      <c r="C43" s="67"/>
      <c r="D43" s="67"/>
      <c r="E43" s="67"/>
      <c r="F43" s="67"/>
    </row>
    <row r="44" spans="1:6" x14ac:dyDescent="0.2">
      <c r="A44" s="90"/>
      <c r="B44" s="67"/>
      <c r="C44" s="67"/>
      <c r="D44" s="67"/>
      <c r="E44" s="67"/>
      <c r="F44" s="67"/>
    </row>
    <row r="45" spans="1:6" x14ac:dyDescent="0.2">
      <c r="A45" s="90"/>
      <c r="B45" s="67"/>
      <c r="C45" s="67"/>
      <c r="D45" s="67"/>
      <c r="E45" s="67"/>
      <c r="F45" s="67"/>
    </row>
    <row r="46" spans="1:6" x14ac:dyDescent="0.2">
      <c r="A46" s="90"/>
      <c r="B46" s="67"/>
      <c r="C46" s="67"/>
      <c r="D46" s="67"/>
      <c r="E46" s="67"/>
      <c r="F46" s="67"/>
    </row>
    <row r="47" spans="1:6" x14ac:dyDescent="0.2">
      <c r="A47" s="81"/>
      <c r="B47" s="67"/>
      <c r="C47" s="67"/>
      <c r="D47" s="67"/>
    </row>
    <row r="48" spans="1:6" x14ac:dyDescent="0.2">
      <c r="A48" s="81"/>
      <c r="B48" s="67"/>
      <c r="C48" s="67"/>
      <c r="D48" s="67"/>
    </row>
  </sheetData>
  <mergeCells count="6">
    <mergeCell ref="E2:F2"/>
    <mergeCell ref="L2:M2"/>
    <mergeCell ref="H14:I14"/>
    <mergeCell ref="A14:B14"/>
    <mergeCell ref="A31:D32"/>
    <mergeCell ref="H31:K32"/>
  </mergeCells>
  <pageMargins left="0.7" right="0.7" top="0.75" bottom="0.75" header="0.3" footer="0.3"/>
  <pageSetup scale="88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224B-1984-6747-BEC5-BEBE6ACABA66}">
  <dimension ref="A2:B27"/>
  <sheetViews>
    <sheetView workbookViewId="0">
      <selection activeCell="D15" sqref="D15"/>
    </sheetView>
  </sheetViews>
  <sheetFormatPr baseColWidth="10" defaultRowHeight="15" x14ac:dyDescent="0.2"/>
  <cols>
    <col min="1" max="1" width="34" style="10" customWidth="1"/>
    <col min="2" max="2" width="8.1640625" style="6" bestFit="1" customWidth="1"/>
    <col min="3" max="3" width="31.1640625" style="10" customWidth="1"/>
    <col min="4" max="4" width="35.83203125" style="10" customWidth="1"/>
    <col min="5" max="16384" width="10.83203125" style="10"/>
  </cols>
  <sheetData>
    <row r="2" spans="1:2" x14ac:dyDescent="0.2">
      <c r="A2" s="9" t="s">
        <v>5</v>
      </c>
      <c r="B2" s="56" t="s">
        <v>26</v>
      </c>
    </row>
    <row r="3" spans="1:2" x14ac:dyDescent="0.2">
      <c r="A3" s="10" t="s">
        <v>6</v>
      </c>
      <c r="B3" s="36">
        <v>0.156</v>
      </c>
    </row>
    <row r="4" spans="1:2" x14ac:dyDescent="0.2">
      <c r="A4" s="10" t="s">
        <v>7</v>
      </c>
      <c r="B4" s="36">
        <v>6.8500000000000005E-2</v>
      </c>
    </row>
    <row r="6" spans="1:2" x14ac:dyDescent="0.2">
      <c r="A6" s="9" t="s">
        <v>8</v>
      </c>
    </row>
    <row r="7" spans="1:2" x14ac:dyDescent="0.2">
      <c r="A7" s="10" t="s">
        <v>27</v>
      </c>
      <c r="B7" s="58">
        <v>0.02</v>
      </c>
    </row>
    <row r="9" spans="1:2" x14ac:dyDescent="0.2">
      <c r="A9" s="9" t="s">
        <v>3</v>
      </c>
    </row>
    <row r="10" spans="1:2" x14ac:dyDescent="0.2">
      <c r="A10" s="10" t="s">
        <v>28</v>
      </c>
      <c r="B10" s="58">
        <v>0.03</v>
      </c>
    </row>
    <row r="12" spans="1:2" x14ac:dyDescent="0.2">
      <c r="A12" s="9" t="s">
        <v>42</v>
      </c>
      <c r="B12" s="59">
        <v>0.10249999999999999</v>
      </c>
    </row>
    <row r="14" spans="1:2" x14ac:dyDescent="0.2">
      <c r="A14" s="9" t="s">
        <v>20</v>
      </c>
    </row>
    <row r="15" spans="1:2" x14ac:dyDescent="0.2">
      <c r="A15" s="5" t="s">
        <v>11</v>
      </c>
      <c r="B15" s="36">
        <v>0.24099999999999999</v>
      </c>
    </row>
    <row r="16" spans="1:2" x14ac:dyDescent="0.2">
      <c r="A16" s="5" t="s">
        <v>12</v>
      </c>
      <c r="B16" s="36">
        <v>0.21299999999999999</v>
      </c>
    </row>
    <row r="17" spans="1:2" x14ac:dyDescent="0.2">
      <c r="A17" s="5" t="s">
        <v>13</v>
      </c>
      <c r="B17" s="36">
        <v>0.318</v>
      </c>
    </row>
    <row r="18" spans="1:2" x14ac:dyDescent="0.2">
      <c r="A18" s="5" t="s">
        <v>14</v>
      </c>
      <c r="B18" s="36">
        <v>0.39500000000000002</v>
      </c>
    </row>
    <row r="19" spans="1:2" x14ac:dyDescent="0.2">
      <c r="A19" s="5" t="s">
        <v>15</v>
      </c>
      <c r="B19" s="36">
        <v>0.215</v>
      </c>
    </row>
    <row r="25" spans="1:2" x14ac:dyDescent="0.2">
      <c r="A25" s="9" t="s">
        <v>21</v>
      </c>
    </row>
    <row r="26" spans="1:2" x14ac:dyDescent="0.2">
      <c r="A26" s="10" t="s">
        <v>22</v>
      </c>
    </row>
    <row r="27" spans="1:2" x14ac:dyDescent="0.2">
      <c r="A27" s="10" t="s">
        <v>23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A6AC49B43CE49810E86C4835B8592" ma:contentTypeVersion="18" ma:contentTypeDescription="Create a new document." ma:contentTypeScope="" ma:versionID="2a9980e21889e8c83458fb1f07e3eddb">
  <xsd:schema xmlns:xsd="http://www.w3.org/2001/XMLSchema" xmlns:xs="http://www.w3.org/2001/XMLSchema" xmlns:p="http://schemas.microsoft.com/office/2006/metadata/properties" xmlns:ns2="2fe4faf3-2160-4986-910a-6e20b3878dcc" xmlns:ns3="ab06a5aa-8e31-4bdb-9b13-38c58a92ec8a" xmlns:ns4="925d8d43-1c9e-4f57-adaa-94b5bf420c0d" xmlns:ns5="http://schemas.microsoft.com/sharepoint/v4" targetNamespace="http://schemas.microsoft.com/office/2006/metadata/properties" ma:root="true" ma:fieldsID="d1311f7dfcd1a203dde6913485cff892" ns2:_="" ns3:_="" ns4:_="" ns5:_="">
    <xsd:import namespace="2fe4faf3-2160-4986-910a-6e20b3878dcc"/>
    <xsd:import namespace="ab06a5aa-8e31-4bdb-9b13-38c58a92ec8a"/>
    <xsd:import namespace="925d8d43-1c9e-4f57-adaa-94b5bf420c0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Categories0"/>
                <xsd:element ref="ns2:Categories2" minOccurs="0"/>
                <xsd:element ref="ns2:MediaServiceMetadata" minOccurs="0"/>
                <xsd:element ref="ns2:MediaServiceFastMetadata" minOccurs="0"/>
                <xsd:element ref="ns3:TaxCatchAll" minOccurs="0"/>
                <xsd:element ref="ns2:Category3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4faf3-2160-4986-910a-6e20b3878dcc" elementFormDefault="qualified">
    <xsd:import namespace="http://schemas.microsoft.com/office/2006/documentManagement/types"/>
    <xsd:import namespace="http://schemas.microsoft.com/office/infopath/2007/PartnerControls"/>
    <xsd:element name="Department" ma:index="2" nillable="true" ma:displayName="Department" ma:default="DEAN" ma:format="Dropdown" ma:internalName="Department">
      <xsd:simpleType>
        <xsd:restriction base="dms:Choice">
          <xsd:enumeration value="AERO"/>
          <xsd:enumeration value="BIOE"/>
          <xsd:enumeration value="CHEME"/>
          <xsd:enumeration value="CIVE"/>
          <xsd:enumeration value="CSE"/>
          <xsd:enumeration value="DEAN"/>
          <xsd:enumeration value="EE"/>
          <xsd:enumeration value="HCDE"/>
          <xsd:enumeration value="INDE"/>
          <xsd:enumeration value="ME"/>
          <xsd:enumeration value="MSE"/>
        </xsd:restriction>
      </xsd:simpleType>
    </xsd:element>
    <xsd:element name="Categories0" ma:index="3" ma:displayName="Category" ma:default="Academic" ma:description="First category for searches" ma:format="Dropdown" ma:indexed="true" ma:internalName="Categories0">
      <xsd:simpleType>
        <xsd:restriction base="dms:Choice">
          <xsd:enumeration value="Academic"/>
          <xsd:enumeration value="Documentation"/>
          <xsd:enumeration value="Financial"/>
          <xsd:enumeration value="Food"/>
          <xsd:enumeration value="HR"/>
          <xsd:enumeration value="Meetings"/>
          <xsd:enumeration value="On Boarding/Off Boarding"/>
          <xsd:enumeration value="Policy"/>
          <xsd:enumeration value="Position Description"/>
          <xsd:enumeration value="Procard"/>
          <xsd:enumeration value="Reports"/>
          <xsd:enumeration value="Safety"/>
          <xsd:enumeration value="Space"/>
          <xsd:enumeration value="TA/RA"/>
          <xsd:enumeration value="Travel"/>
        </xsd:restriction>
      </xsd:simpleType>
    </xsd:element>
    <xsd:element name="Categories2" ma:index="4" nillable="true" ma:displayName="Category2" ma:description="Second category for searches" ma:format="Dropdown" ma:indexed="true" ma:internalName="Categories2">
      <xsd:simpleType>
        <xsd:restriction base="dms:Choice">
          <xsd:enumeration value="Academic"/>
          <xsd:enumeration value="Documentation"/>
          <xsd:enumeration value="Financial"/>
          <xsd:enumeration value="Food"/>
          <xsd:enumeration value="HR"/>
          <xsd:enumeration value="Meetings"/>
          <xsd:enumeration value="On Boarding/Off Boarding"/>
          <xsd:enumeration value="Policy"/>
          <xsd:enumeration value="Position Description"/>
          <xsd:enumeration value="Procard"/>
          <xsd:enumeration value="Reports"/>
          <xsd:enumeration value="Safety"/>
          <xsd:enumeration value="Space"/>
          <xsd:enumeration value="TA/RA"/>
          <xsd:enumeration value="Travel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3" ma:index="14" nillable="true" ma:displayName="Category3" ma:description="Third (optional) category for searches" ma:format="Dropdown" ma:indexed="true" ma:internalName="Category3">
      <xsd:simpleType>
        <xsd:restriction base="dms:Choice">
          <xsd:enumeration value="Academic"/>
          <xsd:enumeration value="Documentation"/>
          <xsd:enumeration value="Financial"/>
          <xsd:enumeration value="Food"/>
          <xsd:enumeration value="HR"/>
          <xsd:enumeration value="Meetings"/>
          <xsd:enumeration value="On Boarding/Off Boarding"/>
          <xsd:enumeration value="Policy"/>
          <xsd:enumeration value="Position Description"/>
          <xsd:enumeration value="Procard"/>
          <xsd:enumeration value="Reports"/>
          <xsd:enumeration value="Safety"/>
          <xsd:enumeration value="Space"/>
          <xsd:enumeration value="TA/RA"/>
          <xsd:enumeration value="Travel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618d6d1-b96b-4266-8a3d-39b7a86858a2}" ma:internalName="TaxCatchAll" ma:showField="CatchAllData" ma:web="925d8d43-1c9e-4f57-adaa-94b5bf420c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8d43-1c9e-4f57-adaa-94b5bf420c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2fe4faf3-2160-4986-910a-6e20b3878dcc">DEAN</Department>
    <Categories2 xmlns="2fe4faf3-2160-4986-910a-6e20b3878dcc" xsi:nil="true"/>
    <Categories0 xmlns="2fe4faf3-2160-4986-910a-6e20b3878dcc">Academic</Categories0>
    <lcf76f155ced4ddcb4097134ff3c332f xmlns="2fe4faf3-2160-4986-910a-6e20b3878dcc">
      <Terms xmlns="http://schemas.microsoft.com/office/infopath/2007/PartnerControls"/>
    </lcf76f155ced4ddcb4097134ff3c332f>
    <TaxCatchAll xmlns="ab06a5aa-8e31-4bdb-9b13-38c58a92ec8a" xsi:nil="true"/>
    <Category3 xmlns="2fe4faf3-2160-4986-910a-6e20b3878dcc" xsi:nil="true"/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2A844-C58D-4D34-8FAE-C1E1551A5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4faf3-2160-4986-910a-6e20b3878dcc"/>
    <ds:schemaRef ds:uri="ab06a5aa-8e31-4bdb-9b13-38c58a92ec8a"/>
    <ds:schemaRef ds:uri="925d8d43-1c9e-4f57-adaa-94b5bf420c0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300548-A748-40CD-B750-02A3F956EEEF}">
  <ds:schemaRefs>
    <ds:schemaRef ds:uri="http://www.w3.org/XML/1998/namespace"/>
    <ds:schemaRef ds:uri="http://purl.org/dc/terms/"/>
    <ds:schemaRef ds:uri="http://purl.org/dc/dcmitype/"/>
    <ds:schemaRef ds:uri="2fe4faf3-2160-4986-910a-6e20b3878dc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925d8d43-1c9e-4f57-adaa-94b5bf420c0d"/>
    <ds:schemaRef ds:uri="ab06a5aa-8e31-4bdb-9b13-38c58a92ec8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328C015-5220-4C51-8E50-8146A2AA17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Rate &amp; Revenue Calculation</vt:lpstr>
      <vt:lpstr>Quote</vt:lpstr>
      <vt:lpstr>Rates</vt:lpstr>
      <vt:lpstr>Quote!Print_Area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Pfaendtner</dc:creator>
  <cp:lastModifiedBy>Jill Aronson Pfaendtner</cp:lastModifiedBy>
  <cp:lastPrinted>2023-04-13T19:20:34Z</cp:lastPrinted>
  <dcterms:created xsi:type="dcterms:W3CDTF">2022-12-12T22:37:52Z</dcterms:created>
  <dcterms:modified xsi:type="dcterms:W3CDTF">2023-04-27T23:00:53Z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0x010100E20A6AC49B43CE49810E86C4835B8592</vt:lpwstr>
  </property>
  <property fmtid="{D5CDD505-2E9C-101B-9397-08002B2CF9AE}" pid="3" name="MediaServiceImageTags">
    <vt:lpwstr/>
  </property>
</Properties>
</file>